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sbhr-my.sharepoint.com/personal/mjerkovic_fsb_hr/Documents/Documents/KONTROLING/PLAN 2025/FINANCIJSKI PLAN_izvršenje/"/>
    </mc:Choice>
  </mc:AlternateContent>
  <xr:revisionPtr revIDLastSave="685" documentId="8_{7E2F6B72-E159-49F5-B45D-79478472F30A}" xr6:coauthVersionLast="47" xr6:coauthVersionMax="47" xr10:uidLastSave="{2305FBAC-CF25-4B2F-9233-F23D90402361}"/>
  <bookViews>
    <workbookView xWindow="-120" yWindow="-120" windowWidth="29040" windowHeight="15840" activeTab="2" xr2:uid="{00000000-000D-0000-FFFF-FFFF00000000}"/>
  </bookViews>
  <sheets>
    <sheet name="A. SAŽETAK" sheetId="1" r:id="rId1"/>
    <sheet name="A.1 PRIHODI EK" sheetId="2" r:id="rId2"/>
    <sheet name="A.1 RASHODI EK" sheetId="6" r:id="rId3"/>
    <sheet name="A.2 PRIHODI I RASHODI IF" sheetId="4" r:id="rId4"/>
    <sheet name="A.3 RASHODI FUNKC" sheetId="10" r:id="rId5"/>
    <sheet name="II. POSEBNI DIO 8006_FSB" sheetId="15" r:id="rId6"/>
    <sheet name="B.1 RAČUN FINANC EK" sheetId="7" r:id="rId7"/>
    <sheet name="B.2 RAČUN FINANC IF" sheetId="8" r:id="rId8"/>
    <sheet name="II. POSEBNI DIO 08006" sheetId="12" r:id="rId9"/>
    <sheet name="II. POSEBNI DIO 08008" sheetId="13" r:id="rId10"/>
  </sheets>
  <externalReferences>
    <externalReference r:id="rId11"/>
    <externalReference r:id="rId12"/>
  </externalReferences>
  <definedNames>
    <definedName name="_xlnm._FilterDatabase" localSheetId="8" hidden="1">'II. POSEBNI DIO 08006'!$A$4:$F$3416</definedName>
    <definedName name="_xlnm._FilterDatabase" localSheetId="9" hidden="1">'II. POSEBNI DIO 08008'!$A$4:$F$635</definedName>
    <definedName name="_xlnm._FilterDatabase" localSheetId="5" hidden="1">'II. POSEBNI DIO 8006_FSB'!$A$4:$O$363</definedName>
    <definedName name="_xlnm.Print_Area" localSheetId="0">'A. SAŽETAK'!$A$1:$K$34</definedName>
    <definedName name="_xlnm.Print_Area" localSheetId="5">'II. POSEBNI DIO 8006_FSB'!$A$1:$F$363</definedName>
    <definedName name="_xlnm.Print_Titles" localSheetId="1">'A.1 PRIHODI EK'!$7:$8</definedName>
    <definedName name="_xlnm.Print_Titles" localSheetId="2">'A.1 RASHODI EK'!$7:$8</definedName>
    <definedName name="_xlnm.Print_Titles" localSheetId="3">'A.2 PRIHODI I RASHODI IF'!$7:$8</definedName>
    <definedName name="_xlnm.Print_Titles" localSheetId="6">'B.1 RAČUN FINANC EK'!$7:$8</definedName>
    <definedName name="_xlnm.Print_Titles" localSheetId="8">'II. POSEBNI DIO 08006'!$4:$5</definedName>
    <definedName name="_xlnm.Print_Titles" localSheetId="9">'II. POSEBNI DIO 08008'!$4:$5</definedName>
    <definedName name="_xlnm.Print_Titles" localSheetId="5">'II. POSEBNI DIO 8006_FSB'!$1:$4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6" i="15" l="1"/>
  <c r="D111" i="15"/>
  <c r="D16" i="15"/>
  <c r="D28" i="15"/>
  <c r="F35" i="15"/>
  <c r="F36" i="15"/>
  <c r="F37" i="15"/>
  <c r="F38" i="15"/>
  <c r="F39" i="15"/>
  <c r="F40" i="15"/>
  <c r="F41" i="15"/>
  <c r="F42" i="15"/>
  <c r="F43" i="15"/>
  <c r="F44" i="15"/>
  <c r="F45" i="15"/>
  <c r="F46" i="15"/>
  <c r="F47" i="15"/>
  <c r="F48" i="15"/>
  <c r="F49" i="15"/>
  <c r="F50" i="15"/>
  <c r="F51" i="15"/>
  <c r="F52" i="15"/>
  <c r="F53" i="15"/>
  <c r="F54" i="15"/>
  <c r="F56" i="15"/>
  <c r="F57" i="15"/>
  <c r="F59" i="15"/>
  <c r="F61" i="15"/>
  <c r="F62" i="15"/>
  <c r="F63" i="15"/>
  <c r="F64" i="15"/>
  <c r="F68" i="15"/>
  <c r="F69" i="15"/>
  <c r="F70" i="15"/>
  <c r="F72" i="15"/>
  <c r="F73" i="15"/>
  <c r="F74" i="15"/>
  <c r="F75" i="15"/>
  <c r="F76" i="15"/>
  <c r="F77" i="15"/>
  <c r="F78" i="15"/>
  <c r="F79" i="15"/>
  <c r="F80" i="15"/>
  <c r="F81" i="15"/>
  <c r="F82" i="15"/>
  <c r="F83" i="15"/>
  <c r="F84" i="15"/>
  <c r="F85" i="15"/>
  <c r="F86" i="15"/>
  <c r="F87" i="15"/>
  <c r="F88" i="15"/>
  <c r="F89" i="15"/>
  <c r="F90" i="15"/>
  <c r="F91" i="15"/>
  <c r="F92" i="15"/>
  <c r="F93" i="15"/>
  <c r="F94" i="15"/>
  <c r="F95" i="15"/>
  <c r="F97" i="15"/>
  <c r="F98" i="15"/>
  <c r="F100" i="15"/>
  <c r="F102" i="15"/>
  <c r="F104" i="15"/>
  <c r="F105" i="15"/>
  <c r="F106" i="15"/>
  <c r="F107" i="15"/>
  <c r="F108" i="15"/>
  <c r="F109" i="15"/>
  <c r="F113" i="15"/>
  <c r="F114" i="15"/>
  <c r="F116" i="15"/>
  <c r="F117" i="15"/>
  <c r="F118" i="15"/>
  <c r="F119" i="15"/>
  <c r="F120" i="15"/>
  <c r="F121" i="15"/>
  <c r="F122" i="15"/>
  <c r="F123" i="15"/>
  <c r="F124" i="15"/>
  <c r="F125" i="15"/>
  <c r="F126" i="15"/>
  <c r="F127" i="15"/>
  <c r="F128" i="15"/>
  <c r="F129" i="15"/>
  <c r="F130" i="15"/>
  <c r="F131" i="15"/>
  <c r="F132" i="15"/>
  <c r="F133" i="15"/>
  <c r="F135" i="15"/>
  <c r="F137" i="15"/>
  <c r="F139" i="15"/>
  <c r="F141" i="15"/>
  <c r="F143" i="15"/>
  <c r="F144" i="15"/>
  <c r="F145" i="15"/>
  <c r="F147" i="15"/>
  <c r="F148" i="15"/>
  <c r="F149" i="15"/>
  <c r="F150" i="15"/>
  <c r="F151" i="15"/>
  <c r="F152" i="15"/>
  <c r="F154" i="15"/>
  <c r="F158" i="15"/>
  <c r="F159" i="15"/>
  <c r="F160" i="15"/>
  <c r="F161" i="15"/>
  <c r="F163" i="15"/>
  <c r="F164" i="15"/>
  <c r="F165" i="15"/>
  <c r="F166" i="15"/>
  <c r="F167" i="15"/>
  <c r="F168" i="15"/>
  <c r="F169" i="15"/>
  <c r="F170" i="15"/>
  <c r="F171" i="15"/>
  <c r="F172" i="15"/>
  <c r="F173" i="15"/>
  <c r="F174" i="15"/>
  <c r="F175" i="15"/>
  <c r="F176" i="15"/>
  <c r="F177" i="15"/>
  <c r="F178" i="15"/>
  <c r="F179" i="15"/>
  <c r="F180" i="15"/>
  <c r="F181" i="15"/>
  <c r="F182" i="15"/>
  <c r="F183" i="15"/>
  <c r="F184" i="15"/>
  <c r="F185" i="15"/>
  <c r="F186" i="15"/>
  <c r="F187" i="15"/>
  <c r="F189" i="15"/>
  <c r="F190" i="15"/>
  <c r="F191" i="15"/>
  <c r="F193" i="15"/>
  <c r="F195" i="15"/>
  <c r="F196" i="15"/>
  <c r="F198" i="15"/>
  <c r="F199" i="15"/>
  <c r="F200" i="15"/>
  <c r="F201" i="15"/>
  <c r="F202" i="15"/>
  <c r="F203" i="15"/>
  <c r="F204" i="15"/>
  <c r="F209" i="15"/>
  <c r="F213" i="15"/>
  <c r="F214" i="15"/>
  <c r="F248" i="15"/>
  <c r="F249" i="15"/>
  <c r="F251" i="15"/>
  <c r="F252" i="15"/>
  <c r="F253" i="15"/>
  <c r="F254" i="15"/>
  <c r="F255" i="15"/>
  <c r="F256" i="15"/>
  <c r="F257" i="15"/>
  <c r="F258" i="15"/>
  <c r="F259" i="15"/>
  <c r="F260" i="15"/>
  <c r="F261" i="15"/>
  <c r="F262" i="15"/>
  <c r="F263" i="15"/>
  <c r="F264" i="15"/>
  <c r="F265" i="15"/>
  <c r="F266" i="15"/>
  <c r="F267" i="15"/>
  <c r="F268" i="15"/>
  <c r="F270" i="15"/>
  <c r="F271" i="15"/>
  <c r="F273" i="15"/>
  <c r="F274" i="15"/>
  <c r="F276" i="15"/>
  <c r="F279" i="15"/>
  <c r="F281" i="15"/>
  <c r="F282" i="15"/>
  <c r="F283" i="15"/>
  <c r="F284" i="15"/>
  <c r="F285" i="15"/>
  <c r="F286" i="15"/>
  <c r="F289" i="15"/>
  <c r="F291" i="15"/>
  <c r="F293" i="15"/>
  <c r="F294" i="15"/>
  <c r="F295" i="15"/>
  <c r="F296" i="15"/>
  <c r="F297" i="15"/>
  <c r="F298" i="15"/>
  <c r="F300" i="15"/>
  <c r="F301" i="15"/>
  <c r="F302" i="15"/>
  <c r="F303" i="15"/>
  <c r="F304" i="15"/>
  <c r="F305" i="15"/>
  <c r="F307" i="15"/>
  <c r="F308" i="15"/>
  <c r="F310" i="15"/>
  <c r="F312" i="15"/>
  <c r="F314" i="15"/>
  <c r="F316" i="15"/>
  <c r="F321" i="15"/>
  <c r="F322" i="15"/>
  <c r="F323" i="15"/>
  <c r="F324" i="15"/>
  <c r="F325" i="15"/>
  <c r="F326" i="15"/>
  <c r="F327" i="15"/>
  <c r="F328" i="15"/>
  <c r="F330" i="15"/>
  <c r="F331" i="15"/>
  <c r="F335" i="15"/>
  <c r="F336" i="15"/>
  <c r="F337" i="15"/>
  <c r="F339" i="15"/>
  <c r="F340" i="15"/>
  <c r="F341" i="15"/>
  <c r="F342" i="15"/>
  <c r="F343" i="15"/>
  <c r="F344" i="15"/>
  <c r="F345" i="15"/>
  <c r="F346" i="15"/>
  <c r="F347" i="15"/>
  <c r="F348" i="15"/>
  <c r="F349" i="15"/>
  <c r="F350" i="15"/>
  <c r="F351" i="15"/>
  <c r="F352" i="15"/>
  <c r="F354" i="15"/>
  <c r="F356" i="15"/>
  <c r="F357" i="15"/>
  <c r="F359" i="15"/>
  <c r="F361" i="15"/>
  <c r="F362" i="15"/>
  <c r="F363" i="15"/>
  <c r="E60" i="15"/>
  <c r="D60" i="15"/>
  <c r="D34" i="15"/>
  <c r="E55" i="15"/>
  <c r="E58" i="15"/>
  <c r="D58" i="15"/>
  <c r="D55" i="15"/>
  <c r="D67" i="15"/>
  <c r="D71" i="15"/>
  <c r="D96" i="15"/>
  <c r="D101" i="15"/>
  <c r="D103" i="15"/>
  <c r="D197" i="15"/>
  <c r="D157" i="15"/>
  <c r="D162" i="15"/>
  <c r="D194" i="15"/>
  <c r="D192" i="15"/>
  <c r="D188" i="15"/>
  <c r="E112" i="15"/>
  <c r="F112" i="15" s="1"/>
  <c r="E67" i="15"/>
  <c r="E71" i="15"/>
  <c r="E96" i="15"/>
  <c r="E99" i="15"/>
  <c r="F99" i="15" s="1"/>
  <c r="E101" i="15"/>
  <c r="E103" i="15"/>
  <c r="E157" i="15"/>
  <c r="E162" i="15"/>
  <c r="E188" i="15"/>
  <c r="E192" i="15"/>
  <c r="E194" i="15"/>
  <c r="E197" i="15"/>
  <c r="F101" i="15" l="1"/>
  <c r="D33" i="15"/>
  <c r="F96" i="15"/>
  <c r="F188" i="15"/>
  <c r="F197" i="15"/>
  <c r="F194" i="15"/>
  <c r="D156" i="15"/>
  <c r="F71" i="15"/>
  <c r="F67" i="15"/>
  <c r="F192" i="15"/>
  <c r="D66" i="15"/>
  <c r="E66" i="15"/>
  <c r="F162" i="15"/>
  <c r="F157" i="15"/>
  <c r="F103" i="15"/>
  <c r="E156" i="15"/>
  <c r="F58" i="15"/>
  <c r="F55" i="15"/>
  <c r="F60" i="15"/>
  <c r="F66" i="15" l="1"/>
  <c r="F156" i="15"/>
  <c r="E8" i="15"/>
  <c r="E153" i="15"/>
  <c r="D153" i="15"/>
  <c r="C110" i="15"/>
  <c r="E34" i="15"/>
  <c r="F34" i="15" l="1"/>
  <c r="F153" i="15"/>
  <c r="E33" i="15"/>
  <c r="E360" i="15"/>
  <c r="D360" i="15"/>
  <c r="E358" i="15"/>
  <c r="D358" i="15"/>
  <c r="E355" i="15"/>
  <c r="D355" i="15"/>
  <c r="E353" i="15"/>
  <c r="D353" i="15"/>
  <c r="E338" i="15"/>
  <c r="D338" i="15"/>
  <c r="E334" i="15"/>
  <c r="D334" i="15"/>
  <c r="E329" i="15"/>
  <c r="D329" i="15"/>
  <c r="E320" i="15"/>
  <c r="D320" i="15"/>
  <c r="D244" i="15"/>
  <c r="F244" i="15" s="1"/>
  <c r="D243" i="15"/>
  <c r="F243" i="15" s="1"/>
  <c r="D242" i="15"/>
  <c r="F242" i="15" s="1"/>
  <c r="D241" i="15"/>
  <c r="F241" i="15" s="1"/>
  <c r="E240" i="15"/>
  <c r="D239" i="15"/>
  <c r="E238" i="15"/>
  <c r="D237" i="15"/>
  <c r="F237" i="15" s="1"/>
  <c r="E236" i="15"/>
  <c r="D235" i="15"/>
  <c r="F235" i="15" s="1"/>
  <c r="D234" i="15"/>
  <c r="F234" i="15" s="1"/>
  <c r="E233" i="15"/>
  <c r="D232" i="15"/>
  <c r="F232" i="15" s="1"/>
  <c r="D231" i="15"/>
  <c r="F231" i="15" s="1"/>
  <c r="D230" i="15"/>
  <c r="F230" i="15" s="1"/>
  <c r="D229" i="15"/>
  <c r="F229" i="15" s="1"/>
  <c r="D228" i="15"/>
  <c r="F228" i="15" s="1"/>
  <c r="D227" i="15"/>
  <c r="F227" i="15" s="1"/>
  <c r="D226" i="15"/>
  <c r="F226" i="15" s="1"/>
  <c r="D225" i="15"/>
  <c r="F225" i="15" s="1"/>
  <c r="D224" i="15"/>
  <c r="F224" i="15" s="1"/>
  <c r="D223" i="15"/>
  <c r="F223" i="15" s="1"/>
  <c r="D222" i="15"/>
  <c r="F222" i="15" s="1"/>
  <c r="D221" i="15"/>
  <c r="F221" i="15" s="1"/>
  <c r="D220" i="15"/>
  <c r="F220" i="15" s="1"/>
  <c r="D219" i="15"/>
  <c r="F219" i="15" s="1"/>
  <c r="D218" i="15"/>
  <c r="F218" i="15" s="1"/>
  <c r="D217" i="15"/>
  <c r="F217" i="15" s="1"/>
  <c r="D216" i="15"/>
  <c r="F216" i="15" s="1"/>
  <c r="D215" i="15"/>
  <c r="F215" i="15" s="1"/>
  <c r="D212" i="15"/>
  <c r="F212" i="15" s="1"/>
  <c r="E211" i="15"/>
  <c r="D210" i="15"/>
  <c r="F210" i="15" s="1"/>
  <c r="D208" i="15"/>
  <c r="F208" i="15" s="1"/>
  <c r="D207" i="15"/>
  <c r="F207" i="15" s="1"/>
  <c r="E206" i="15"/>
  <c r="E317" i="15"/>
  <c r="F317" i="15" s="1"/>
  <c r="D315" i="15"/>
  <c r="E313" i="15"/>
  <c r="D313" i="15"/>
  <c r="E311" i="15"/>
  <c r="D311" i="15"/>
  <c r="E309" i="15"/>
  <c r="D309" i="15"/>
  <c r="E306" i="15"/>
  <c r="D306" i="15"/>
  <c r="E299" i="15"/>
  <c r="F299" i="15" s="1"/>
  <c r="D292" i="15"/>
  <c r="E290" i="15"/>
  <c r="D288" i="15"/>
  <c r="E280" i="15"/>
  <c r="D280" i="15"/>
  <c r="D278" i="15"/>
  <c r="F278" i="15" s="1"/>
  <c r="E277" i="15"/>
  <c r="E275" i="15"/>
  <c r="D275" i="15"/>
  <c r="E272" i="15"/>
  <c r="D272" i="15"/>
  <c r="E269" i="15"/>
  <c r="D269" i="15"/>
  <c r="E250" i="15"/>
  <c r="D250" i="15"/>
  <c r="E146" i="15"/>
  <c r="D146" i="15"/>
  <c r="E142" i="15"/>
  <c r="D142" i="15"/>
  <c r="E140" i="15"/>
  <c r="D140" i="15"/>
  <c r="E138" i="15"/>
  <c r="D138" i="15"/>
  <c r="E136" i="15"/>
  <c r="D136" i="15"/>
  <c r="E134" i="15"/>
  <c r="D134" i="15"/>
  <c r="E115" i="15"/>
  <c r="D115" i="15"/>
  <c r="E111" i="15"/>
  <c r="F31" i="15"/>
  <c r="E30" i="15"/>
  <c r="F30" i="15" s="1"/>
  <c r="F27" i="15"/>
  <c r="E26" i="15"/>
  <c r="D26" i="15"/>
  <c r="F25" i="15"/>
  <c r="F24" i="15"/>
  <c r="F23" i="15"/>
  <c r="E21" i="15"/>
  <c r="D21" i="15"/>
  <c r="F20" i="15"/>
  <c r="F19" i="15"/>
  <c r="F18" i="15"/>
  <c r="F17" i="15"/>
  <c r="E16" i="15"/>
  <c r="F61" i="6"/>
  <c r="E110" i="15" l="1"/>
  <c r="E65" i="15" s="1"/>
  <c r="E15" i="15"/>
  <c r="D110" i="15"/>
  <c r="D65" i="15" s="1"/>
  <c r="F33" i="15"/>
  <c r="E32" i="15"/>
  <c r="D15" i="15"/>
  <c r="F111" i="15"/>
  <c r="F115" i="15"/>
  <c r="F134" i="15"/>
  <c r="F136" i="15"/>
  <c r="F138" i="15"/>
  <c r="F140" i="15"/>
  <c r="F142" i="15"/>
  <c r="F146" i="15"/>
  <c r="F250" i="15"/>
  <c r="F269" i="15"/>
  <c r="F272" i="15"/>
  <c r="F275" i="15"/>
  <c r="F280" i="15"/>
  <c r="E288" i="15"/>
  <c r="F288" i="15" s="1"/>
  <c r="F290" i="15"/>
  <c r="F306" i="15"/>
  <c r="F309" i="15"/>
  <c r="F311" i="15"/>
  <c r="F313" i="15"/>
  <c r="D238" i="15"/>
  <c r="F238" i="15" s="1"/>
  <c r="F239" i="15"/>
  <c r="F320" i="15"/>
  <c r="F329" i="15"/>
  <c r="F334" i="15"/>
  <c r="F338" i="15"/>
  <c r="F353" i="15"/>
  <c r="F355" i="15"/>
  <c r="F358" i="15"/>
  <c r="F360" i="15"/>
  <c r="D333" i="15"/>
  <c r="D332" i="15" s="1"/>
  <c r="E29" i="15"/>
  <c r="E28" i="15" s="1"/>
  <c r="F28" i="15" s="1"/>
  <c r="D233" i="15"/>
  <c r="F233" i="15" s="1"/>
  <c r="E205" i="15"/>
  <c r="E292" i="15"/>
  <c r="F292" i="15" s="1"/>
  <c r="D32" i="15"/>
  <c r="E333" i="15"/>
  <c r="E319" i="15"/>
  <c r="F21" i="15"/>
  <c r="D287" i="15"/>
  <c r="D14" i="15"/>
  <c r="F26" i="15"/>
  <c r="F16" i="15"/>
  <c r="E245" i="15"/>
  <c r="D277" i="15"/>
  <c r="F277" i="15" s="1"/>
  <c r="E315" i="15"/>
  <c r="F315" i="15" s="1"/>
  <c r="D211" i="15"/>
  <c r="F211" i="15" s="1"/>
  <c r="D240" i="15"/>
  <c r="F240" i="15" s="1"/>
  <c r="D319" i="15"/>
  <c r="D318" i="15" s="1"/>
  <c r="D206" i="15"/>
  <c r="F206" i="15" s="1"/>
  <c r="D236" i="15"/>
  <c r="F236" i="15" s="1"/>
  <c r="H23" i="6"/>
  <c r="F319" i="15" l="1"/>
  <c r="E12" i="15"/>
  <c r="F333" i="15"/>
  <c r="F110" i="15"/>
  <c r="E9" i="15"/>
  <c r="F29" i="15"/>
  <c r="E318" i="15"/>
  <c r="F318" i="15" s="1"/>
  <c r="E332" i="15"/>
  <c r="F332" i="15" s="1"/>
  <c r="E287" i="15"/>
  <c r="E10" i="15"/>
  <c r="F32" i="15"/>
  <c r="E11" i="15"/>
  <c r="D205" i="15"/>
  <c r="F15" i="15"/>
  <c r="E14" i="15"/>
  <c r="F14" i="15" s="1"/>
  <c r="E7" i="15"/>
  <c r="F100" i="6"/>
  <c r="F205" i="15" l="1"/>
  <c r="F155" i="15"/>
  <c r="F287" i="15"/>
  <c r="E13" i="15"/>
  <c r="E6" i="15" s="1"/>
  <c r="F30" i="2"/>
  <c r="F11" i="4" l="1"/>
  <c r="H24" i="4" l="1"/>
  <c r="G28" i="4" l="1"/>
  <c r="H28" i="4"/>
  <c r="E27" i="4"/>
  <c r="D27" i="4"/>
  <c r="C27" i="4"/>
  <c r="F27" i="4"/>
  <c r="G27" i="4" l="1"/>
  <c r="H27" i="4"/>
  <c r="L21" i="12"/>
  <c r="C14" i="10" l="1"/>
  <c r="C48" i="4"/>
  <c r="C46" i="4"/>
  <c r="C44" i="4"/>
  <c r="C42" i="4"/>
  <c r="C41" i="4"/>
  <c r="C40" i="4"/>
  <c r="C39" i="4"/>
  <c r="C38" i="4"/>
  <c r="C36" i="4"/>
  <c r="C34" i="4"/>
  <c r="C32" i="4"/>
  <c r="C31" i="4"/>
  <c r="C26" i="4"/>
  <c r="C24" i="4"/>
  <c r="C22" i="4"/>
  <c r="C21" i="4"/>
  <c r="C20" i="4"/>
  <c r="C19" i="4"/>
  <c r="C18" i="4"/>
  <c r="C16" i="4"/>
  <c r="C14" i="4"/>
  <c r="G14" i="4" s="1"/>
  <c r="C12" i="4"/>
  <c r="C162" i="6"/>
  <c r="C160" i="6"/>
  <c r="C158" i="6"/>
  <c r="C156" i="6"/>
  <c r="C153" i="6"/>
  <c r="C150" i="6"/>
  <c r="C147" i="6"/>
  <c r="C146" i="6"/>
  <c r="C145" i="6"/>
  <c r="C143" i="6"/>
  <c r="C142" i="6"/>
  <c r="C140" i="6"/>
  <c r="C139" i="6"/>
  <c r="C138" i="6"/>
  <c r="C136" i="6"/>
  <c r="C135" i="6"/>
  <c r="C133" i="6"/>
  <c r="C132" i="6"/>
  <c r="C131" i="6"/>
  <c r="C130" i="6"/>
  <c r="C129" i="6"/>
  <c r="C128" i="6"/>
  <c r="C127" i="6"/>
  <c r="C125" i="6"/>
  <c r="C124" i="6"/>
  <c r="C123" i="6"/>
  <c r="C120" i="6"/>
  <c r="C119" i="6"/>
  <c r="C118" i="6"/>
  <c r="C116" i="6"/>
  <c r="C112" i="6"/>
  <c r="C111" i="6"/>
  <c r="C110" i="6"/>
  <c r="C109" i="6"/>
  <c r="C108" i="6"/>
  <c r="C106" i="6"/>
  <c r="C105" i="6"/>
  <c r="C104" i="6"/>
  <c r="C102" i="6"/>
  <c r="C101" i="6"/>
  <c r="C100" i="6"/>
  <c r="C97" i="6"/>
  <c r="C96" i="6"/>
  <c r="C95" i="6"/>
  <c r="C93" i="6"/>
  <c r="C92" i="6"/>
  <c r="C89" i="6"/>
  <c r="C88" i="6"/>
  <c r="C87" i="6"/>
  <c r="C86" i="6"/>
  <c r="C84" i="6"/>
  <c r="C82" i="6"/>
  <c r="C81" i="6"/>
  <c r="C79" i="6"/>
  <c r="C77" i="6"/>
  <c r="C75" i="6"/>
  <c r="C72" i="6"/>
  <c r="C70" i="6"/>
  <c r="C69" i="6"/>
  <c r="C67" i="6"/>
  <c r="C64" i="6"/>
  <c r="C63" i="6"/>
  <c r="C62" i="6"/>
  <c r="C61" i="6"/>
  <c r="C59" i="6"/>
  <c r="C58" i="6"/>
  <c r="C55" i="6"/>
  <c r="C54" i="6"/>
  <c r="C53" i="6"/>
  <c r="C52" i="6"/>
  <c r="C51" i="6"/>
  <c r="C50" i="6"/>
  <c r="C49" i="6"/>
  <c r="C47" i="6"/>
  <c r="C45" i="6"/>
  <c r="C44" i="6"/>
  <c r="C43" i="6"/>
  <c r="C42" i="6"/>
  <c r="C41" i="6"/>
  <c r="C40" i="6"/>
  <c r="C39" i="6"/>
  <c r="C38" i="6"/>
  <c r="C37" i="6"/>
  <c r="C35" i="6"/>
  <c r="C34" i="6"/>
  <c r="C33" i="6"/>
  <c r="C32" i="6"/>
  <c r="C31" i="6"/>
  <c r="C30" i="6"/>
  <c r="C28" i="6"/>
  <c r="C27" i="6"/>
  <c r="C26" i="6"/>
  <c r="C25" i="6"/>
  <c r="C22" i="6"/>
  <c r="C21" i="6"/>
  <c r="C20" i="6"/>
  <c r="C18" i="6"/>
  <c r="C16" i="6"/>
  <c r="C15" i="6"/>
  <c r="C14" i="6"/>
  <c r="C13" i="6"/>
  <c r="C69" i="2"/>
  <c r="C67" i="2"/>
  <c r="C64" i="2"/>
  <c r="C62" i="2"/>
  <c r="C61" i="2"/>
  <c r="C60" i="2"/>
  <c r="C57" i="2"/>
  <c r="C56" i="2"/>
  <c r="C54" i="2"/>
  <c r="C53" i="2"/>
  <c r="C50" i="2"/>
  <c r="C49" i="2"/>
  <c r="C47" i="2"/>
  <c r="C44" i="2"/>
  <c r="C43" i="2"/>
  <c r="C41" i="2"/>
  <c r="C40" i="2"/>
  <c r="C39" i="2"/>
  <c r="C38" i="2"/>
  <c r="C37" i="2"/>
  <c r="C36" i="2"/>
  <c r="C33" i="2"/>
  <c r="C32" i="2"/>
  <c r="C31" i="2"/>
  <c r="C30" i="2"/>
  <c r="C28" i="2"/>
  <c r="C27" i="2"/>
  <c r="C25" i="2"/>
  <c r="C24" i="2"/>
  <c r="C22" i="2"/>
  <c r="C21" i="2"/>
  <c r="C19" i="2"/>
  <c r="C18" i="2"/>
  <c r="C17" i="2"/>
  <c r="C16" i="2"/>
  <c r="C14" i="2"/>
  <c r="F17" i="6"/>
  <c r="C23" i="2" l="1"/>
  <c r="G82" i="2"/>
  <c r="F80" i="2"/>
  <c r="D11" i="2" l="1"/>
  <c r="F71" i="13" l="1"/>
  <c r="F634" i="13"/>
  <c r="F632" i="13"/>
  <c r="F631" i="13"/>
  <c r="F630" i="13"/>
  <c r="F628" i="13"/>
  <c r="F626" i="13"/>
  <c r="F625" i="13"/>
  <c r="F621" i="13"/>
  <c r="F618" i="13"/>
  <c r="F614" i="13"/>
  <c r="F613" i="13"/>
  <c r="F612" i="13"/>
  <c r="F609" i="13"/>
  <c r="F607" i="13"/>
  <c r="F598" i="13"/>
  <c r="F595" i="13"/>
  <c r="F592" i="13"/>
  <c r="F569" i="13"/>
  <c r="F562" i="13"/>
  <c r="F561" i="13"/>
  <c r="F551" i="13"/>
  <c r="F548" i="13"/>
  <c r="F544" i="13"/>
  <c r="F537" i="13"/>
  <c r="F511" i="13"/>
  <c r="F504" i="13"/>
  <c r="F503" i="13"/>
  <c r="F490" i="13"/>
  <c r="F487" i="13"/>
  <c r="F484" i="13"/>
  <c r="F482" i="13"/>
  <c r="F472" i="13"/>
  <c r="F470" i="13"/>
  <c r="F469" i="13"/>
  <c r="F467" i="13"/>
  <c r="F455" i="13"/>
  <c r="F454" i="13"/>
  <c r="F450" i="13"/>
  <c r="F437" i="13"/>
  <c r="F436" i="13"/>
  <c r="F432" i="13"/>
  <c r="F429" i="13"/>
  <c r="F423" i="13"/>
  <c r="F395" i="13"/>
  <c r="F386" i="13"/>
  <c r="F385" i="13"/>
  <c r="F384" i="13"/>
  <c r="F363" i="13"/>
  <c r="F360" i="13"/>
  <c r="F359" i="13"/>
  <c r="F356" i="13"/>
  <c r="F353" i="13"/>
  <c r="F351" i="13"/>
  <c r="F337" i="13"/>
  <c r="F334" i="13"/>
  <c r="F333" i="13"/>
  <c r="F330" i="13"/>
  <c r="F328" i="13"/>
  <c r="F314" i="13"/>
  <c r="F311" i="13"/>
  <c r="F310" i="13"/>
  <c r="F309" i="13"/>
  <c r="F305" i="13"/>
  <c r="F304" i="13"/>
  <c r="F295" i="13"/>
  <c r="F266" i="13"/>
  <c r="F259" i="13"/>
  <c r="F258" i="13"/>
  <c r="F248" i="13"/>
  <c r="F241" i="13"/>
  <c r="F237" i="13"/>
  <c r="F234" i="13"/>
  <c r="F208" i="13"/>
  <c r="F201" i="13"/>
  <c r="F200" i="13"/>
  <c r="F191" i="13"/>
  <c r="F184" i="13"/>
  <c r="F180" i="13"/>
  <c r="F176" i="13"/>
  <c r="F149" i="13"/>
  <c r="F142" i="13"/>
  <c r="F141" i="13"/>
  <c r="F139" i="13"/>
  <c r="F124" i="13"/>
  <c r="F123" i="13"/>
  <c r="F119" i="13"/>
  <c r="F116" i="13"/>
  <c r="F110" i="13"/>
  <c r="F82" i="13"/>
  <c r="F73" i="13"/>
  <c r="F72" i="13"/>
  <c r="F59" i="13"/>
  <c r="F51" i="13"/>
  <c r="F49" i="13"/>
  <c r="F44" i="13"/>
  <c r="F18" i="13"/>
  <c r="F11" i="13"/>
  <c r="F10" i="13"/>
  <c r="F9" i="13"/>
  <c r="F8" i="13"/>
  <c r="F7" i="13"/>
  <c r="F6" i="13"/>
  <c r="F6" i="12" l="1"/>
  <c r="F10" i="12"/>
  <c r="F9" i="12"/>
  <c r="F8" i="12"/>
  <c r="F7" i="12"/>
  <c r="F16" i="12"/>
  <c r="F20" i="12"/>
  <c r="F24" i="12"/>
  <c r="F23" i="12"/>
  <c r="F22" i="12"/>
  <c r="F29" i="12"/>
  <c r="F33" i="12"/>
  <c r="F37" i="12"/>
  <c r="F36" i="12"/>
  <c r="F35" i="12"/>
  <c r="F42" i="12"/>
  <c r="F46" i="12"/>
  <c r="F50" i="12"/>
  <c r="F49" i="12"/>
  <c r="F48" i="12"/>
  <c r="F55" i="12"/>
  <c r="F62" i="12"/>
  <c r="F61" i="12"/>
  <c r="F60" i="12"/>
  <c r="F66" i="12"/>
  <c r="F65" i="12"/>
  <c r="F64" i="12"/>
  <c r="F71" i="12"/>
  <c r="F75" i="12"/>
  <c r="F79" i="12"/>
  <c r="F78" i="12"/>
  <c r="F77" i="12"/>
  <c r="F84" i="12"/>
  <c r="F88" i="12"/>
  <c r="F92" i="12"/>
  <c r="F91" i="12"/>
  <c r="F90" i="12"/>
  <c r="F97" i="12"/>
  <c r="F101" i="12"/>
  <c r="F105" i="12"/>
  <c r="F104" i="12"/>
  <c r="F103" i="12"/>
  <c r="F109" i="12"/>
  <c r="F113" i="12"/>
  <c r="F117" i="12"/>
  <c r="F116" i="12"/>
  <c r="F115" i="12"/>
  <c r="F121" i="12"/>
  <c r="F120" i="12"/>
  <c r="F119" i="12"/>
  <c r="F125" i="12"/>
  <c r="F124" i="12"/>
  <c r="F123" i="12"/>
  <c r="F129" i="12"/>
  <c r="F128" i="12"/>
  <c r="F127" i="12"/>
  <c r="F134" i="12"/>
  <c r="F161" i="12"/>
  <c r="F164" i="12"/>
  <c r="F167" i="12"/>
  <c r="F169" i="12"/>
  <c r="F172" i="12"/>
  <c r="F183" i="12"/>
  <c r="F185" i="12"/>
  <c r="F189" i="12"/>
  <c r="F193" i="12"/>
  <c r="F200" i="12"/>
  <c r="F199" i="12"/>
  <c r="F204" i="12"/>
  <c r="F219" i="12"/>
  <c r="F222" i="12"/>
  <c r="F221" i="12"/>
  <c r="F226" i="12"/>
  <c r="F248" i="12"/>
  <c r="F253" i="12"/>
  <c r="F257" i="12"/>
  <c r="F260" i="12"/>
  <c r="F263" i="12"/>
  <c r="F269" i="12"/>
  <c r="F268" i="12"/>
  <c r="F272" i="12"/>
  <c r="F282" i="12"/>
  <c r="F281" i="12"/>
  <c r="F280" i="12"/>
  <c r="F286" i="12"/>
  <c r="F290" i="12"/>
  <c r="F289" i="12"/>
  <c r="F296" i="12"/>
  <c r="F315" i="12"/>
  <c r="F317" i="12"/>
  <c r="F319" i="12"/>
  <c r="F326" i="12"/>
  <c r="F331" i="12"/>
  <c r="F330" i="12"/>
  <c r="F335" i="12"/>
  <c r="F356" i="12"/>
  <c r="F359" i="12"/>
  <c r="F361" i="12"/>
  <c r="F366" i="12"/>
  <c r="F368" i="12"/>
  <c r="F370" i="12"/>
  <c r="F376" i="12"/>
  <c r="F375" i="12"/>
  <c r="F380" i="12"/>
  <c r="F394" i="12"/>
  <c r="F398" i="12"/>
  <c r="F397" i="12"/>
  <c r="F396" i="12"/>
  <c r="F402" i="12"/>
  <c r="F401" i="12"/>
  <c r="F406" i="12"/>
  <c r="F426" i="12"/>
  <c r="F429" i="12"/>
  <c r="F431" i="12"/>
  <c r="F433" i="12"/>
  <c r="F438" i="12"/>
  <c r="F437" i="12"/>
  <c r="F442" i="12"/>
  <c r="F459" i="12"/>
  <c r="F462" i="12"/>
  <c r="F470" i="12"/>
  <c r="F469" i="12"/>
  <c r="F474" i="12"/>
  <c r="F481" i="12"/>
  <c r="F480" i="12"/>
  <c r="F479" i="12"/>
  <c r="F487" i="12"/>
  <c r="F501" i="12"/>
  <c r="F503" i="12"/>
  <c r="F506" i="12"/>
  <c r="F505" i="12"/>
  <c r="F511" i="12"/>
  <c r="F532" i="12"/>
  <c r="F536" i="12"/>
  <c r="F538" i="12"/>
  <c r="F540" i="12"/>
  <c r="F550" i="12"/>
  <c r="F549" i="12"/>
  <c r="F554" i="12"/>
  <c r="F566" i="12"/>
  <c r="F565" i="12"/>
  <c r="F569" i="12"/>
  <c r="F579" i="12"/>
  <c r="F588" i="12"/>
  <c r="F587" i="12"/>
  <c r="F591" i="12"/>
  <c r="F606" i="12"/>
  <c r="F605" i="12"/>
  <c r="F610" i="12"/>
  <c r="F630" i="12"/>
  <c r="F634" i="12"/>
  <c r="F633" i="12"/>
  <c r="F632" i="12"/>
  <c r="F637" i="12"/>
  <c r="F640" i="12"/>
  <c r="F646" i="12"/>
  <c r="F649" i="12"/>
  <c r="F648" i="12"/>
  <c r="F653" i="12"/>
  <c r="F669" i="12"/>
  <c r="F671" i="12"/>
  <c r="F675" i="12"/>
  <c r="F679" i="12"/>
  <c r="F678" i="12"/>
  <c r="F683" i="12"/>
  <c r="F701" i="12"/>
  <c r="F703" i="12"/>
  <c r="F705" i="12"/>
  <c r="F710" i="12"/>
  <c r="F716" i="12"/>
  <c r="F720" i="12"/>
  <c r="F719" i="12"/>
  <c r="F718" i="12"/>
  <c r="F723" i="12"/>
  <c r="F727" i="12"/>
  <c r="F731" i="12"/>
  <c r="F733" i="12"/>
  <c r="F738" i="12"/>
  <c r="F737" i="12"/>
  <c r="F743" i="12"/>
  <c r="F765" i="12"/>
  <c r="F769" i="12"/>
  <c r="F772" i="12"/>
  <c r="F778" i="12"/>
  <c r="F786" i="12"/>
  <c r="F785" i="12"/>
  <c r="F790" i="12"/>
  <c r="F814" i="12"/>
  <c r="F818" i="12"/>
  <c r="F820" i="12"/>
  <c r="F824" i="12"/>
  <c r="F828" i="12"/>
  <c r="F839" i="12"/>
  <c r="F838" i="12"/>
  <c r="F843" i="12"/>
  <c r="F861" i="12"/>
  <c r="F866" i="12"/>
  <c r="F872" i="12"/>
  <c r="F871" i="12"/>
  <c r="F870" i="12"/>
  <c r="F874" i="12"/>
  <c r="F878" i="12"/>
  <c r="F881" i="12"/>
  <c r="F880" i="12"/>
  <c r="F885" i="12"/>
  <c r="F898" i="12"/>
  <c r="F897" i="12"/>
  <c r="F904" i="12"/>
  <c r="F930" i="12"/>
  <c r="F935" i="12"/>
  <c r="F937" i="12"/>
  <c r="F944" i="12"/>
  <c r="F947" i="12"/>
  <c r="F950" i="12"/>
  <c r="F952" i="12"/>
  <c r="F961" i="12"/>
  <c r="F964" i="12"/>
  <c r="F963" i="12"/>
  <c r="F970" i="12"/>
  <c r="F996" i="12"/>
  <c r="F999" i="12"/>
  <c r="F1001" i="12"/>
  <c r="F1007" i="12"/>
  <c r="F1010" i="12"/>
  <c r="F1012" i="12"/>
  <c r="F1014" i="12"/>
  <c r="F1021" i="12"/>
  <c r="F1025" i="12"/>
  <c r="F1024" i="12"/>
  <c r="F1029" i="12"/>
  <c r="F1053" i="12"/>
  <c r="F1056" i="12"/>
  <c r="F1063" i="12"/>
  <c r="F1062" i="12"/>
  <c r="F1061" i="12"/>
  <c r="F1067" i="12"/>
  <c r="F1073" i="12"/>
  <c r="F1075" i="12"/>
  <c r="F1079" i="12"/>
  <c r="F1085" i="12"/>
  <c r="F1096" i="12"/>
  <c r="F1098" i="12"/>
  <c r="F1105" i="12"/>
  <c r="F1107" i="12"/>
  <c r="F1113" i="12"/>
  <c r="F1112" i="12"/>
  <c r="F1111" i="12"/>
  <c r="F1122" i="12"/>
  <c r="F1150" i="12"/>
  <c r="F1156" i="12"/>
  <c r="F1158" i="12"/>
  <c r="F1160" i="12"/>
  <c r="F1166" i="12"/>
  <c r="F1169" i="12"/>
  <c r="F1184" i="12"/>
  <c r="F1186" i="12"/>
  <c r="F1191" i="12"/>
  <c r="F1194" i="12"/>
  <c r="F1193" i="12"/>
  <c r="F1202" i="12"/>
  <c r="F1230" i="12"/>
  <c r="F1235" i="12"/>
  <c r="F1237" i="12"/>
  <c r="F1241" i="12"/>
  <c r="F1244" i="12"/>
  <c r="F1259" i="12"/>
  <c r="F1261" i="12"/>
  <c r="F1266" i="12"/>
  <c r="F1265" i="12"/>
  <c r="F1271" i="12"/>
  <c r="F1296" i="12"/>
  <c r="F1304" i="12"/>
  <c r="F1310" i="12"/>
  <c r="F1309" i="12"/>
  <c r="F1317" i="12"/>
  <c r="F1343" i="12"/>
  <c r="F1351" i="12"/>
  <c r="F1355" i="12"/>
  <c r="F1357" i="12"/>
  <c r="F1360" i="12"/>
  <c r="F1363" i="12"/>
  <c r="F1374" i="12"/>
  <c r="F1378" i="12"/>
  <c r="F1377" i="12"/>
  <c r="F1382" i="12"/>
  <c r="F1407" i="12"/>
  <c r="F1410" i="12"/>
  <c r="F1412" i="12"/>
  <c r="F1414" i="12"/>
  <c r="F1416" i="12"/>
  <c r="F1425" i="12"/>
  <c r="F1428" i="12"/>
  <c r="F1427" i="12"/>
  <c r="F1432" i="12"/>
  <c r="F1437" i="12"/>
  <c r="F1436" i="12"/>
  <c r="F1435" i="12"/>
  <c r="F1443" i="12"/>
  <c r="F1469" i="12"/>
  <c r="F1474" i="12"/>
  <c r="F1476" i="12"/>
  <c r="F1479" i="12"/>
  <c r="F1483" i="12"/>
  <c r="F1485" i="12"/>
  <c r="F1494" i="12"/>
  <c r="F1498" i="12"/>
  <c r="F1497" i="12"/>
  <c r="F1505" i="12"/>
  <c r="F1533" i="12"/>
  <c r="F1538" i="12"/>
  <c r="F1540" i="12"/>
  <c r="F1543" i="12"/>
  <c r="F1547" i="12"/>
  <c r="F1549" i="12"/>
  <c r="F1560" i="12"/>
  <c r="F1563" i="12"/>
  <c r="F1562" i="12"/>
  <c r="F1566" i="12"/>
  <c r="F1588" i="12"/>
  <c r="F1595" i="12"/>
  <c r="F1594" i="12"/>
  <c r="F1602" i="12"/>
  <c r="F1628" i="12"/>
  <c r="F1635" i="12"/>
  <c r="F1638" i="12"/>
  <c r="F1640" i="12"/>
  <c r="F1643" i="12"/>
  <c r="F1654" i="12"/>
  <c r="F1657" i="12"/>
  <c r="F1660" i="12"/>
  <c r="F1659" i="12"/>
  <c r="F1664" i="12"/>
  <c r="F1684" i="12"/>
  <c r="F1686" i="12"/>
  <c r="F1688" i="12"/>
  <c r="F1693" i="12"/>
  <c r="F1696" i="12"/>
  <c r="F1698" i="12"/>
  <c r="F1703" i="12"/>
  <c r="F1702" i="12"/>
  <c r="F1701" i="12"/>
  <c r="F1707" i="12"/>
  <c r="F1733" i="12"/>
  <c r="F1741" i="12"/>
  <c r="F1744" i="12"/>
  <c r="F1747" i="12"/>
  <c r="F1757" i="12"/>
  <c r="F1761" i="12"/>
  <c r="F1760" i="12"/>
  <c r="F1768" i="12"/>
  <c r="F1796" i="12"/>
  <c r="F1802" i="12"/>
  <c r="F1804" i="12"/>
  <c r="F1807" i="12"/>
  <c r="F1810" i="12"/>
  <c r="F1813" i="12"/>
  <c r="F1827" i="12"/>
  <c r="F1829" i="12"/>
  <c r="F1846" i="12"/>
  <c r="F1851" i="12"/>
  <c r="F1850" i="12"/>
  <c r="F1856" i="12"/>
  <c r="F1882" i="12"/>
  <c r="F1889" i="12"/>
  <c r="F1895" i="12"/>
  <c r="F1908" i="12"/>
  <c r="F1907" i="12"/>
  <c r="F1912" i="12"/>
  <c r="F1935" i="12"/>
  <c r="F1941" i="12"/>
  <c r="F1944" i="12"/>
  <c r="F1954" i="12"/>
  <c r="F1953" i="12"/>
  <c r="F1952" i="12"/>
  <c r="F1960" i="12"/>
  <c r="F1986" i="12"/>
  <c r="F1993" i="12"/>
  <c r="F1996" i="12"/>
  <c r="F2001" i="12"/>
  <c r="F2003" i="12"/>
  <c r="F2016" i="12"/>
  <c r="F2015" i="12"/>
  <c r="F2024" i="12"/>
  <c r="F2051" i="12"/>
  <c r="F2057" i="12"/>
  <c r="F2060" i="12"/>
  <c r="F2063" i="12"/>
  <c r="F2068" i="12"/>
  <c r="F2071" i="12"/>
  <c r="F2085" i="12"/>
  <c r="F2089" i="12"/>
  <c r="F2088" i="12"/>
  <c r="F2092" i="12"/>
  <c r="F2107" i="12"/>
  <c r="F2106" i="12"/>
  <c r="F2112" i="12"/>
  <c r="F2139" i="12"/>
  <c r="F2143" i="12"/>
  <c r="F2145" i="12"/>
  <c r="F2150" i="12"/>
  <c r="F2153" i="12"/>
  <c r="F2162" i="12"/>
  <c r="F2164" i="12"/>
  <c r="F2167" i="12"/>
  <c r="F2166" i="12"/>
  <c r="F2171" i="12"/>
  <c r="F2190" i="12"/>
  <c r="F2196" i="12"/>
  <c r="F2199" i="12"/>
  <c r="F2198" i="12"/>
  <c r="F2202" i="12"/>
  <c r="F2207" i="12"/>
  <c r="F2206" i="12"/>
  <c r="F2205" i="12"/>
  <c r="F2212" i="12"/>
  <c r="F2235" i="12"/>
  <c r="F2239" i="12"/>
  <c r="F2242" i="12"/>
  <c r="F2257" i="12"/>
  <c r="F2256" i="12"/>
  <c r="F2263" i="12"/>
  <c r="F2289" i="12"/>
  <c r="F2294" i="12"/>
  <c r="F2297" i="12"/>
  <c r="F2309" i="12"/>
  <c r="F2308" i="12"/>
  <c r="F2314" i="12"/>
  <c r="F2334" i="12"/>
  <c r="F2336" i="12"/>
  <c r="F2339" i="12"/>
  <c r="F2345" i="12"/>
  <c r="F2344" i="12"/>
  <c r="F2353" i="12"/>
  <c r="F2359" i="12"/>
  <c r="F2358" i="12"/>
  <c r="F2357" i="12"/>
  <c r="F2365" i="12"/>
  <c r="F2392" i="12"/>
  <c r="F2396" i="12"/>
  <c r="F2398" i="12"/>
  <c r="F2400" i="12"/>
  <c r="F2410" i="12"/>
  <c r="F2409" i="12"/>
  <c r="F2414" i="12"/>
  <c r="F2439" i="12"/>
  <c r="F2442" i="12"/>
  <c r="F2444" i="12"/>
  <c r="F2447" i="12"/>
  <c r="F2450" i="12"/>
  <c r="F2460" i="12"/>
  <c r="F2459" i="12"/>
  <c r="F2465" i="12"/>
  <c r="F2494" i="12"/>
  <c r="F2497" i="12"/>
  <c r="F2503" i="12"/>
  <c r="F2511" i="12"/>
  <c r="F2510" i="12"/>
  <c r="F2514" i="12"/>
  <c r="F2530" i="12"/>
  <c r="F2529" i="12"/>
  <c r="F2528" i="12"/>
  <c r="F2535" i="12"/>
  <c r="F2561" i="12"/>
  <c r="F2566" i="12"/>
  <c r="F2568" i="12"/>
  <c r="F2572" i="12"/>
  <c r="F2580" i="12"/>
  <c r="F2584" i="12"/>
  <c r="F2583" i="12"/>
  <c r="F2590" i="12"/>
  <c r="F2618" i="12"/>
  <c r="F2626" i="12"/>
  <c r="F2628" i="12"/>
  <c r="F2630" i="12"/>
  <c r="F2633" i="12"/>
  <c r="F2645" i="12"/>
  <c r="F2647" i="12"/>
  <c r="F2650" i="12"/>
  <c r="F2649" i="12"/>
  <c r="F2652" i="12"/>
  <c r="F2668" i="12"/>
  <c r="F2667" i="12"/>
  <c r="F2672" i="12"/>
  <c r="F2699" i="12"/>
  <c r="F2702" i="12"/>
  <c r="F2706" i="12"/>
  <c r="F2712" i="12"/>
  <c r="F2711" i="12"/>
  <c r="F2715" i="12"/>
  <c r="F2737" i="12"/>
  <c r="F2741" i="12"/>
  <c r="F2750" i="12"/>
  <c r="F2749" i="12"/>
  <c r="F2748" i="12"/>
  <c r="F2754" i="12"/>
  <c r="F2776" i="12"/>
  <c r="F2785" i="12"/>
  <c r="F2784" i="12"/>
  <c r="F2791" i="12"/>
  <c r="F2816" i="12"/>
  <c r="F2822" i="12"/>
  <c r="F2824" i="12"/>
  <c r="F2827" i="12"/>
  <c r="F2836" i="12"/>
  <c r="F2835" i="12"/>
  <c r="F2840" i="12"/>
  <c r="F2862" i="12"/>
  <c r="F2865" i="12"/>
  <c r="F2870" i="12"/>
  <c r="F2873" i="12"/>
  <c r="F2872" i="12"/>
  <c r="F2877" i="12"/>
  <c r="F2892" i="12"/>
  <c r="F2894" i="12"/>
  <c r="F2899" i="12"/>
  <c r="F2898" i="12"/>
  <c r="F2904" i="12"/>
  <c r="F2921" i="12"/>
  <c r="F2920" i="12"/>
  <c r="F2926" i="12"/>
  <c r="F2952" i="12"/>
  <c r="F2956" i="12"/>
  <c r="F2958" i="12"/>
  <c r="F2960" i="12"/>
  <c r="F2967" i="12"/>
  <c r="F2966" i="12"/>
  <c r="F2972" i="12"/>
  <c r="F2983" i="12"/>
  <c r="F2985" i="12"/>
  <c r="F2988" i="12"/>
  <c r="F2990" i="12"/>
  <c r="F2994" i="12"/>
  <c r="F3001" i="12"/>
  <c r="F3007" i="12"/>
  <c r="F3006" i="12"/>
  <c r="F3005" i="12"/>
  <c r="F3011" i="12"/>
  <c r="F3010" i="12"/>
  <c r="F3009" i="12"/>
  <c r="F3016" i="12"/>
  <c r="F3024" i="12"/>
  <c r="F3023" i="12"/>
  <c r="F3022" i="12"/>
  <c r="F3027" i="12"/>
  <c r="F3043" i="12"/>
  <c r="F3048" i="12"/>
  <c r="F3052" i="12"/>
  <c r="F3051" i="12"/>
  <c r="F3056" i="12"/>
  <c r="F3076" i="12"/>
  <c r="F3080" i="12"/>
  <c r="F3082" i="12"/>
  <c r="F3085" i="12"/>
  <c r="F3087" i="12"/>
  <c r="F3096" i="12"/>
  <c r="F3099" i="12"/>
  <c r="F3102" i="12"/>
  <c r="F3113" i="12"/>
  <c r="F3112" i="12"/>
  <c r="F3123" i="12"/>
  <c r="F3128" i="12"/>
  <c r="F3133" i="12"/>
  <c r="F3135" i="12"/>
  <c r="F3144" i="12"/>
  <c r="F3143" i="12"/>
  <c r="F3142" i="12"/>
  <c r="F3149" i="12"/>
  <c r="F3152" i="12"/>
  <c r="F3156" i="12"/>
  <c r="F3172" i="12"/>
  <c r="F3171" i="12"/>
  <c r="F3175" i="12"/>
  <c r="F3181" i="12"/>
  <c r="F3180" i="12"/>
  <c r="F3179" i="12"/>
  <c r="F3196" i="12"/>
  <c r="F3202" i="12"/>
  <c r="F3201" i="12"/>
  <c r="F3200" i="12"/>
  <c r="F3206" i="12"/>
  <c r="F3210" i="12"/>
  <c r="F3209" i="12"/>
  <c r="F3208" i="12"/>
  <c r="F3214" i="12"/>
  <c r="F3216" i="12"/>
  <c r="F3223" i="12"/>
  <c r="F3222" i="12"/>
  <c r="F3221" i="12"/>
  <c r="F3226" i="12"/>
  <c r="F3242" i="12"/>
  <c r="F3244" i="12"/>
  <c r="F3247" i="12"/>
  <c r="F3251" i="12"/>
  <c r="F3250" i="12"/>
  <c r="F3254" i="12"/>
  <c r="F3270" i="12"/>
  <c r="F3272" i="12"/>
  <c r="F3275" i="12"/>
  <c r="F3280" i="12"/>
  <c r="F3279" i="12"/>
  <c r="F3278" i="12"/>
  <c r="F3284" i="12"/>
  <c r="F3289" i="12"/>
  <c r="F3292" i="12"/>
  <c r="F3291" i="12"/>
  <c r="F3296" i="12"/>
  <c r="F3301" i="12"/>
  <c r="F3303" i="12"/>
  <c r="F3316" i="12"/>
  <c r="F3315" i="12"/>
  <c r="F3321" i="12"/>
  <c r="F3324" i="12"/>
  <c r="F3327" i="12"/>
  <c r="F3339" i="12"/>
  <c r="F3338" i="12"/>
  <c r="F3343" i="12"/>
  <c r="F3348" i="12"/>
  <c r="F3352" i="12"/>
  <c r="F3351" i="12"/>
  <c r="F3350" i="12"/>
  <c r="F3356" i="12"/>
  <c r="F3361" i="12"/>
  <c r="F3364" i="12"/>
  <c r="F3363" i="12"/>
  <c r="F3368" i="12"/>
  <c r="F3373" i="12"/>
  <c r="F3376" i="12"/>
  <c r="F3375" i="12"/>
  <c r="F3380" i="12"/>
  <c r="F3379" i="12"/>
  <c r="F3386" i="12"/>
  <c r="F3385" i="12"/>
  <c r="F3384" i="12"/>
  <c r="F3383" i="12"/>
  <c r="F3382" i="12"/>
  <c r="F3405" i="12"/>
  <c r="F3407" i="12"/>
  <c r="F3409" i="12"/>
  <c r="F3415" i="12"/>
  <c r="F11" i="12" l="1"/>
  <c r="C35" i="7" l="1"/>
  <c r="I24" i="1" l="1"/>
  <c r="K25" i="1"/>
  <c r="J25" i="1"/>
  <c r="K24" i="1"/>
  <c r="J24" i="1"/>
  <c r="D10" i="8" l="1"/>
  <c r="F11" i="8"/>
  <c r="F10" i="8" s="1"/>
  <c r="E11" i="8"/>
  <c r="H11" i="8" s="1"/>
  <c r="D11" i="8"/>
  <c r="C11" i="8"/>
  <c r="D13" i="8"/>
  <c r="F14" i="8"/>
  <c r="F13" i="8" s="1"/>
  <c r="E14" i="8"/>
  <c r="E13" i="8" s="1"/>
  <c r="D14" i="8"/>
  <c r="C14" i="8"/>
  <c r="C13" i="8" s="1"/>
  <c r="F16" i="8"/>
  <c r="H16" i="8" s="1"/>
  <c r="E16" i="8"/>
  <c r="D16" i="8"/>
  <c r="C16" i="8"/>
  <c r="F18" i="8"/>
  <c r="H18" i="8" s="1"/>
  <c r="E18" i="8"/>
  <c r="D18" i="8"/>
  <c r="C18" i="8"/>
  <c r="H19" i="8"/>
  <c r="G19" i="8"/>
  <c r="H17" i="8"/>
  <c r="G17" i="8"/>
  <c r="H15" i="8"/>
  <c r="G15" i="8"/>
  <c r="H12" i="8"/>
  <c r="G12" i="8"/>
  <c r="E17" i="7"/>
  <c r="H22" i="1" s="1"/>
  <c r="D17" i="7"/>
  <c r="G22" i="1" s="1"/>
  <c r="F19" i="7"/>
  <c r="C19" i="7"/>
  <c r="G19" i="7" s="1"/>
  <c r="F24" i="7"/>
  <c r="F18" i="7" s="1"/>
  <c r="C24" i="7"/>
  <c r="C18" i="7" s="1"/>
  <c r="F22" i="7"/>
  <c r="H22" i="7"/>
  <c r="C22" i="7"/>
  <c r="H26" i="7"/>
  <c r="G26" i="7"/>
  <c r="H25" i="7"/>
  <c r="G25" i="7"/>
  <c r="H24" i="7"/>
  <c r="H23" i="7"/>
  <c r="G23" i="7"/>
  <c r="G22" i="7"/>
  <c r="H21" i="7"/>
  <c r="G21" i="7"/>
  <c r="H20" i="7"/>
  <c r="G20" i="7"/>
  <c r="H19" i="7"/>
  <c r="E10" i="8" l="1"/>
  <c r="H10" i="8" s="1"/>
  <c r="G14" i="8"/>
  <c r="G16" i="8"/>
  <c r="G18" i="8"/>
  <c r="G11" i="8"/>
  <c r="C10" i="8"/>
  <c r="G10" i="8" s="1"/>
  <c r="H14" i="8"/>
  <c r="H13" i="8"/>
  <c r="G13" i="8"/>
  <c r="G24" i="7"/>
  <c r="F12" i="7" l="1"/>
  <c r="F11" i="7" s="1"/>
  <c r="E10" i="7"/>
  <c r="H21" i="1" s="1"/>
  <c r="D10" i="7"/>
  <c r="G21" i="1" s="1"/>
  <c r="C12" i="7"/>
  <c r="C11" i="7" s="1"/>
  <c r="F15" i="7"/>
  <c r="F14" i="7" s="1"/>
  <c r="C15" i="7"/>
  <c r="C14" i="7" s="1"/>
  <c r="F10" i="7" l="1"/>
  <c r="I21" i="1" s="1"/>
  <c r="C10" i="7"/>
  <c r="F21" i="1" s="1"/>
  <c r="F28" i="7"/>
  <c r="H28" i="7" s="1"/>
  <c r="C28" i="7"/>
  <c r="G28" i="7" s="1"/>
  <c r="F30" i="7"/>
  <c r="F27" i="7" s="1"/>
  <c r="H27" i="7" s="1"/>
  <c r="C30" i="7"/>
  <c r="C32" i="7"/>
  <c r="F33" i="7"/>
  <c r="H33" i="7" s="1"/>
  <c r="C33" i="7"/>
  <c r="G11" i="7"/>
  <c r="H11" i="7"/>
  <c r="G12" i="7"/>
  <c r="H12" i="7"/>
  <c r="G13" i="7"/>
  <c r="H13" i="7"/>
  <c r="G14" i="7"/>
  <c r="H14" i="7"/>
  <c r="G15" i="7"/>
  <c r="H15" i="7"/>
  <c r="G16" i="7"/>
  <c r="H16" i="7"/>
  <c r="G18" i="7"/>
  <c r="H18" i="7"/>
  <c r="G29" i="7"/>
  <c r="H29" i="7"/>
  <c r="H30" i="7"/>
  <c r="G31" i="7"/>
  <c r="H31" i="7"/>
  <c r="G34" i="7"/>
  <c r="H34" i="7"/>
  <c r="G36" i="7"/>
  <c r="H36" i="7"/>
  <c r="H10" i="7"/>
  <c r="G10" i="7"/>
  <c r="F35" i="7"/>
  <c r="G35" i="7" s="1"/>
  <c r="F13" i="10"/>
  <c r="E13" i="10"/>
  <c r="D13" i="10"/>
  <c r="C13" i="10"/>
  <c r="F11" i="10"/>
  <c r="E11" i="10"/>
  <c r="H11" i="10" s="1"/>
  <c r="D11" i="10"/>
  <c r="D10" i="10" s="1"/>
  <c r="C11" i="10"/>
  <c r="H14" i="10"/>
  <c r="G14" i="10"/>
  <c r="H12" i="10"/>
  <c r="G12" i="10"/>
  <c r="E11" i="4"/>
  <c r="D11" i="4"/>
  <c r="C11" i="4"/>
  <c r="F13" i="4"/>
  <c r="E13" i="4"/>
  <c r="D13" i="4"/>
  <c r="C13" i="4"/>
  <c r="F15" i="4"/>
  <c r="E15" i="4"/>
  <c r="D15" i="4"/>
  <c r="C15" i="4"/>
  <c r="F17" i="4"/>
  <c r="E17" i="4"/>
  <c r="D17" i="4"/>
  <c r="C17" i="4"/>
  <c r="F23" i="4"/>
  <c r="E23" i="4"/>
  <c r="D23" i="4"/>
  <c r="C23" i="4"/>
  <c r="F25" i="4"/>
  <c r="E25" i="4"/>
  <c r="D25" i="4"/>
  <c r="C25" i="4"/>
  <c r="F30" i="4"/>
  <c r="E30" i="4"/>
  <c r="D30" i="4"/>
  <c r="C30" i="4"/>
  <c r="F33" i="4"/>
  <c r="E33" i="4"/>
  <c r="D33" i="4"/>
  <c r="C33" i="4"/>
  <c r="F35" i="4"/>
  <c r="E35" i="4"/>
  <c r="D35" i="4"/>
  <c r="C35" i="4"/>
  <c r="F37" i="4"/>
  <c r="E37" i="4"/>
  <c r="D37" i="4"/>
  <c r="C37" i="4"/>
  <c r="F43" i="4"/>
  <c r="E43" i="4"/>
  <c r="D43" i="4"/>
  <c r="C43" i="4"/>
  <c r="F45" i="4"/>
  <c r="E45" i="4"/>
  <c r="D45" i="4"/>
  <c r="C45" i="4"/>
  <c r="D47" i="4"/>
  <c r="E47" i="4"/>
  <c r="F47" i="4"/>
  <c r="C47" i="4"/>
  <c r="H12" i="4"/>
  <c r="H14" i="4"/>
  <c r="H16" i="4"/>
  <c r="H18" i="4"/>
  <c r="H19" i="4"/>
  <c r="H20" i="4"/>
  <c r="H21" i="4"/>
  <c r="H22" i="4"/>
  <c r="H26" i="4"/>
  <c r="H31" i="4"/>
  <c r="H32" i="4"/>
  <c r="H34" i="4"/>
  <c r="H36" i="4"/>
  <c r="H38" i="4"/>
  <c r="H39" i="4"/>
  <c r="H40" i="4"/>
  <c r="H41" i="4"/>
  <c r="H42" i="4"/>
  <c r="H44" i="4"/>
  <c r="H46" i="4"/>
  <c r="H48" i="4"/>
  <c r="G12" i="4"/>
  <c r="G16" i="4"/>
  <c r="G18" i="4"/>
  <c r="G19" i="4"/>
  <c r="G20" i="4"/>
  <c r="G21" i="4"/>
  <c r="G22" i="4"/>
  <c r="G24" i="4"/>
  <c r="G26" i="4"/>
  <c r="G31" i="4"/>
  <c r="G32" i="4"/>
  <c r="G34" i="4"/>
  <c r="G36" i="4"/>
  <c r="G38" i="4"/>
  <c r="G39" i="4"/>
  <c r="G40" i="4"/>
  <c r="G41" i="4"/>
  <c r="G42" i="4"/>
  <c r="G44" i="4"/>
  <c r="G46" i="4"/>
  <c r="G48" i="4"/>
  <c r="F10" i="10" l="1"/>
  <c r="H13" i="10"/>
  <c r="F10" i="4"/>
  <c r="D10" i="4"/>
  <c r="E10" i="4"/>
  <c r="C10" i="4"/>
  <c r="G13" i="4"/>
  <c r="H35" i="4"/>
  <c r="H17" i="4"/>
  <c r="H13" i="4"/>
  <c r="E29" i="4"/>
  <c r="H43" i="4"/>
  <c r="F29" i="4"/>
  <c r="H25" i="4"/>
  <c r="E10" i="10"/>
  <c r="H10" i="10" s="1"/>
  <c r="G45" i="4"/>
  <c r="G43" i="4"/>
  <c r="G37" i="4"/>
  <c r="G35" i="4"/>
  <c r="G33" i="4"/>
  <c r="G30" i="4"/>
  <c r="G23" i="4"/>
  <c r="G17" i="4"/>
  <c r="G11" i="4"/>
  <c r="F32" i="7"/>
  <c r="F17" i="7" s="1"/>
  <c r="I22" i="1" s="1"/>
  <c r="K22" i="1" s="1"/>
  <c r="J21" i="1"/>
  <c r="H47" i="4"/>
  <c r="D29" i="4"/>
  <c r="G11" i="10"/>
  <c r="G13" i="10"/>
  <c r="C10" i="10"/>
  <c r="G33" i="7"/>
  <c r="G30" i="7"/>
  <c r="C27" i="7"/>
  <c r="G27" i="7" s="1"/>
  <c r="K21" i="1"/>
  <c r="H32" i="7"/>
  <c r="C17" i="7"/>
  <c r="H35" i="7"/>
  <c r="G10" i="10"/>
  <c r="G47" i="4"/>
  <c r="H45" i="4"/>
  <c r="H37" i="4"/>
  <c r="H33" i="4"/>
  <c r="H23" i="4"/>
  <c r="H15" i="4"/>
  <c r="H11" i="4"/>
  <c r="C29" i="4"/>
  <c r="G15" i="4"/>
  <c r="G25" i="4"/>
  <c r="H30" i="4"/>
  <c r="E10" i="6"/>
  <c r="H13" i="1" s="1"/>
  <c r="D10" i="6"/>
  <c r="C12" i="6"/>
  <c r="F12" i="6"/>
  <c r="C17" i="6"/>
  <c r="F19" i="6"/>
  <c r="C19" i="6"/>
  <c r="F24" i="6"/>
  <c r="C24" i="6"/>
  <c r="F29" i="6"/>
  <c r="C29" i="6"/>
  <c r="F36" i="6"/>
  <c r="C36" i="6"/>
  <c r="F46" i="6"/>
  <c r="C46" i="6"/>
  <c r="F48" i="6"/>
  <c r="C48" i="6"/>
  <c r="F57" i="6"/>
  <c r="C57" i="6"/>
  <c r="C60" i="6"/>
  <c r="F66" i="6"/>
  <c r="C66" i="6"/>
  <c r="F68" i="6"/>
  <c r="C68" i="6"/>
  <c r="F71" i="6"/>
  <c r="C71" i="6"/>
  <c r="F74" i="6"/>
  <c r="C74" i="6"/>
  <c r="F76" i="6"/>
  <c r="C76" i="6"/>
  <c r="F78" i="6"/>
  <c r="C78" i="6"/>
  <c r="F80" i="6"/>
  <c r="C80" i="6"/>
  <c r="F83" i="6"/>
  <c r="C83" i="6"/>
  <c r="F85" i="6"/>
  <c r="C85" i="6"/>
  <c r="F91" i="6"/>
  <c r="C91" i="6"/>
  <c r="F94" i="6"/>
  <c r="C94" i="6"/>
  <c r="G94" i="6" s="1"/>
  <c r="F99" i="6"/>
  <c r="C99" i="6"/>
  <c r="F103" i="6"/>
  <c r="C103" i="6"/>
  <c r="F107" i="6"/>
  <c r="C107" i="6"/>
  <c r="E113" i="6"/>
  <c r="H14" i="1" s="1"/>
  <c r="D113" i="6"/>
  <c r="G14" i="1" s="1"/>
  <c r="F115" i="6"/>
  <c r="C115" i="6"/>
  <c r="F117" i="6"/>
  <c r="C117" i="6"/>
  <c r="F122" i="6"/>
  <c r="C122" i="6"/>
  <c r="F126" i="6"/>
  <c r="C126" i="6"/>
  <c r="F134" i="6"/>
  <c r="C134" i="6"/>
  <c r="F137" i="6"/>
  <c r="C137" i="6"/>
  <c r="F141" i="6"/>
  <c r="C141" i="6"/>
  <c r="F144" i="6"/>
  <c r="C144" i="6"/>
  <c r="F149" i="6"/>
  <c r="F148" i="6" s="1"/>
  <c r="C149" i="6"/>
  <c r="C148" i="6" s="1"/>
  <c r="F152" i="6"/>
  <c r="F151" i="6" s="1"/>
  <c r="H151" i="6" s="1"/>
  <c r="C152" i="6"/>
  <c r="C151" i="6" s="1"/>
  <c r="F155" i="6"/>
  <c r="C155" i="6"/>
  <c r="F157" i="6"/>
  <c r="C157" i="6"/>
  <c r="F159" i="6"/>
  <c r="C159" i="6"/>
  <c r="G156" i="6"/>
  <c r="G153" i="6"/>
  <c r="G150" i="6"/>
  <c r="G147" i="6"/>
  <c r="G146" i="6"/>
  <c r="G145" i="6"/>
  <c r="G143" i="6"/>
  <c r="G142" i="6"/>
  <c r="G140" i="6"/>
  <c r="G139" i="6"/>
  <c r="G138" i="6"/>
  <c r="G136" i="6"/>
  <c r="G135" i="6"/>
  <c r="G133" i="6"/>
  <c r="G132" i="6"/>
  <c r="G131" i="6"/>
  <c r="G130" i="6"/>
  <c r="G129" i="6"/>
  <c r="G128" i="6"/>
  <c r="G127" i="6"/>
  <c r="G125" i="6"/>
  <c r="G124" i="6"/>
  <c r="G123" i="6"/>
  <c r="G120" i="6"/>
  <c r="G119" i="6"/>
  <c r="G118" i="6"/>
  <c r="G116" i="6"/>
  <c r="G112" i="6"/>
  <c r="G111" i="6"/>
  <c r="G110" i="6"/>
  <c r="G109" i="6"/>
  <c r="G108" i="6"/>
  <c r="G106" i="6"/>
  <c r="G105" i="6"/>
  <c r="G104" i="6"/>
  <c r="G102" i="6"/>
  <c r="G101" i="6"/>
  <c r="G100" i="6"/>
  <c r="G97" i="6"/>
  <c r="G96" i="6"/>
  <c r="G95" i="6"/>
  <c r="G93" i="6"/>
  <c r="G92" i="6"/>
  <c r="G89" i="6"/>
  <c r="G88" i="6"/>
  <c r="G87" i="6"/>
  <c r="G86" i="6"/>
  <c r="G84" i="6"/>
  <c r="G82" i="6"/>
  <c r="G81" i="6"/>
  <c r="G79" i="6"/>
  <c r="G77" i="6"/>
  <c r="G75" i="6"/>
  <c r="G72" i="6"/>
  <c r="G70" i="6"/>
  <c r="G69" i="6"/>
  <c r="G67" i="6"/>
  <c r="G64" i="6"/>
  <c r="G63" i="6"/>
  <c r="G62" i="6"/>
  <c r="G59" i="6"/>
  <c r="G58" i="6"/>
  <c r="G55" i="6"/>
  <c r="G54" i="6"/>
  <c r="G53" i="6"/>
  <c r="G52" i="6"/>
  <c r="G51" i="6"/>
  <c r="G50" i="6"/>
  <c r="G49" i="6"/>
  <c r="G47" i="6"/>
  <c r="G45" i="6"/>
  <c r="G44" i="6"/>
  <c r="G43" i="6"/>
  <c r="G42" i="6"/>
  <c r="G41" i="6"/>
  <c r="G40" i="6"/>
  <c r="G39" i="6"/>
  <c r="G38" i="6"/>
  <c r="G37" i="6"/>
  <c r="G35" i="6"/>
  <c r="G34" i="6"/>
  <c r="G33" i="6"/>
  <c r="G32" i="6"/>
  <c r="G31" i="6"/>
  <c r="G30" i="6"/>
  <c r="G28" i="6"/>
  <c r="G27" i="6"/>
  <c r="G26" i="6"/>
  <c r="G25" i="6"/>
  <c r="G22" i="6"/>
  <c r="G21" i="6"/>
  <c r="G20" i="6"/>
  <c r="G18" i="6"/>
  <c r="G16" i="6"/>
  <c r="G15" i="6"/>
  <c r="G14" i="6"/>
  <c r="G13" i="6"/>
  <c r="G162" i="6"/>
  <c r="G160" i="6"/>
  <c r="G158" i="6"/>
  <c r="F161" i="6"/>
  <c r="C161" i="6"/>
  <c r="E11" i="2"/>
  <c r="F13" i="2"/>
  <c r="C13" i="2"/>
  <c r="F15" i="2"/>
  <c r="C15" i="2"/>
  <c r="F20" i="2"/>
  <c r="C20" i="2"/>
  <c r="F23" i="2"/>
  <c r="F26" i="2"/>
  <c r="C26" i="2"/>
  <c r="F29" i="2"/>
  <c r="C29" i="2"/>
  <c r="F35" i="2"/>
  <c r="C35" i="2"/>
  <c r="F42" i="2"/>
  <c r="C42" i="2"/>
  <c r="F46" i="2"/>
  <c r="C46" i="2"/>
  <c r="F48" i="2"/>
  <c r="C48" i="2"/>
  <c r="F52" i="2"/>
  <c r="C52" i="2"/>
  <c r="F55" i="2"/>
  <c r="C55" i="2"/>
  <c r="F59" i="2"/>
  <c r="F58" i="2" s="1"/>
  <c r="H58" i="2" s="1"/>
  <c r="C59" i="2"/>
  <c r="G64" i="2"/>
  <c r="F63" i="2"/>
  <c r="C63" i="2"/>
  <c r="F66" i="2"/>
  <c r="C66" i="2"/>
  <c r="F68" i="2"/>
  <c r="C68" i="2"/>
  <c r="E70" i="2"/>
  <c r="H11" i="1" s="1"/>
  <c r="D70" i="2"/>
  <c r="G11" i="1" s="1"/>
  <c r="F72" i="2"/>
  <c r="C72" i="2"/>
  <c r="F74" i="2"/>
  <c r="F71" i="2" s="1"/>
  <c r="C74" i="2"/>
  <c r="G78" i="2"/>
  <c r="F77" i="2"/>
  <c r="C77" i="2"/>
  <c r="C58" i="2" l="1"/>
  <c r="G58" i="2" s="1"/>
  <c r="C45" i="2"/>
  <c r="H29" i="4"/>
  <c r="G10" i="4"/>
  <c r="H10" i="4"/>
  <c r="G63" i="2"/>
  <c r="C51" i="2"/>
  <c r="G51" i="2" s="1"/>
  <c r="C34" i="2"/>
  <c r="F65" i="2"/>
  <c r="H65" i="2" s="1"/>
  <c r="F51" i="2"/>
  <c r="F34" i="2"/>
  <c r="H34" i="2" s="1"/>
  <c r="F45" i="2"/>
  <c r="H45" i="2" s="1"/>
  <c r="F12" i="2"/>
  <c r="H51" i="2"/>
  <c r="E10" i="2"/>
  <c r="H10" i="1" s="1"/>
  <c r="H17" i="7"/>
  <c r="G83" i="6"/>
  <c r="G78" i="6"/>
  <c r="G29" i="4"/>
  <c r="C65" i="2"/>
  <c r="D10" i="2"/>
  <c r="G10" i="1" s="1"/>
  <c r="G32" i="7"/>
  <c r="C12" i="2"/>
  <c r="F22" i="1"/>
  <c r="J22" i="1" s="1"/>
  <c r="G17" i="7"/>
  <c r="C90" i="6"/>
  <c r="E9" i="6"/>
  <c r="G57" i="6"/>
  <c r="C11" i="6"/>
  <c r="D9" i="6"/>
  <c r="G13" i="1"/>
  <c r="G144" i="6"/>
  <c r="G126" i="6"/>
  <c r="G66" i="6"/>
  <c r="G46" i="6"/>
  <c r="F11" i="6"/>
  <c r="G141" i="6"/>
  <c r="G115" i="6"/>
  <c r="G107" i="6"/>
  <c r="G91" i="6"/>
  <c r="G74" i="6"/>
  <c r="G68" i="6"/>
  <c r="G48" i="6"/>
  <c r="G36" i="6"/>
  <c r="C23" i="6"/>
  <c r="G29" i="6"/>
  <c r="G161" i="6"/>
  <c r="F121" i="6"/>
  <c r="H121" i="6" s="1"/>
  <c r="G24" i="6"/>
  <c r="G17" i="6"/>
  <c r="G149" i="6"/>
  <c r="G157" i="6"/>
  <c r="C154" i="6"/>
  <c r="G117" i="6"/>
  <c r="F98" i="6"/>
  <c r="H98" i="6" s="1"/>
  <c r="G85" i="6"/>
  <c r="G80" i="6"/>
  <c r="G76" i="6"/>
  <c r="G19" i="6"/>
  <c r="C65" i="6"/>
  <c r="C114" i="6"/>
  <c r="C98" i="6"/>
  <c r="C73" i="6"/>
  <c r="G148" i="6"/>
  <c r="H148" i="6"/>
  <c r="F73" i="6"/>
  <c r="F65" i="6"/>
  <c r="C121" i="6"/>
  <c r="C56" i="6"/>
  <c r="G151" i="6"/>
  <c r="G99" i="6"/>
  <c r="F90" i="6"/>
  <c r="G71" i="6"/>
  <c r="F23" i="6"/>
  <c r="F154" i="6"/>
  <c r="F114" i="6"/>
  <c r="G152" i="6"/>
  <c r="G134" i="6"/>
  <c r="G12" i="6"/>
  <c r="G103" i="6"/>
  <c r="G122" i="6"/>
  <c r="G137" i="6"/>
  <c r="G155" i="6"/>
  <c r="G159" i="6"/>
  <c r="C71" i="2"/>
  <c r="G71" i="2" s="1"/>
  <c r="H71" i="2"/>
  <c r="C80" i="2"/>
  <c r="G80" i="2" s="1"/>
  <c r="F85" i="2"/>
  <c r="C85" i="2"/>
  <c r="G85" i="2" s="1"/>
  <c r="F88" i="2"/>
  <c r="C88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5" i="2"/>
  <c r="G36" i="2"/>
  <c r="G37" i="2"/>
  <c r="G38" i="2"/>
  <c r="G39" i="2"/>
  <c r="G40" i="2"/>
  <c r="G41" i="2"/>
  <c r="G42" i="2"/>
  <c r="G43" i="2"/>
  <c r="G44" i="2"/>
  <c r="G46" i="2"/>
  <c r="G47" i="2"/>
  <c r="G48" i="2"/>
  <c r="G49" i="2"/>
  <c r="G50" i="2"/>
  <c r="G52" i="2"/>
  <c r="G53" i="2"/>
  <c r="G54" i="2"/>
  <c r="G55" i="2"/>
  <c r="G56" i="2"/>
  <c r="G57" i="2"/>
  <c r="G59" i="2"/>
  <c r="G60" i="2"/>
  <c r="G61" i="2"/>
  <c r="G62" i="2"/>
  <c r="G66" i="2"/>
  <c r="G67" i="2"/>
  <c r="G68" i="2"/>
  <c r="G69" i="2"/>
  <c r="G72" i="2"/>
  <c r="G73" i="2"/>
  <c r="G74" i="2"/>
  <c r="G75" i="2"/>
  <c r="G77" i="2"/>
  <c r="G79" i="2"/>
  <c r="G81" i="2"/>
  <c r="G83" i="2"/>
  <c r="G84" i="2"/>
  <c r="G86" i="2"/>
  <c r="G87" i="2"/>
  <c r="G89" i="2"/>
  <c r="H11" i="6" l="1"/>
  <c r="H12" i="2"/>
  <c r="C11" i="2"/>
  <c r="F10" i="1" s="1"/>
  <c r="G11" i="6"/>
  <c r="G65" i="2"/>
  <c r="G34" i="2"/>
  <c r="G45" i="2"/>
  <c r="F11" i="2"/>
  <c r="G12" i="2"/>
  <c r="C10" i="6"/>
  <c r="F13" i="1" s="1"/>
  <c r="C113" i="6"/>
  <c r="G98" i="6"/>
  <c r="H114" i="6"/>
  <c r="G114" i="6"/>
  <c r="F113" i="6"/>
  <c r="I14" i="1" s="1"/>
  <c r="H154" i="6"/>
  <c r="G154" i="6"/>
  <c r="G121" i="6"/>
  <c r="G23" i="6"/>
  <c r="H65" i="6"/>
  <c r="G65" i="6"/>
  <c r="H90" i="6"/>
  <c r="G90" i="6"/>
  <c r="G73" i="6"/>
  <c r="H73" i="6"/>
  <c r="F76" i="2"/>
  <c r="F70" i="2" s="1"/>
  <c r="I11" i="1" s="1"/>
  <c r="H76" i="2"/>
  <c r="G88" i="2"/>
  <c r="C76" i="2"/>
  <c r="C70" i="2" s="1"/>
  <c r="F11" i="1" s="1"/>
  <c r="G23" i="1"/>
  <c r="G26" i="1" s="1"/>
  <c r="H12" i="1"/>
  <c r="I10" i="1" l="1"/>
  <c r="I12" i="1" s="1"/>
  <c r="K12" i="1" s="1"/>
  <c r="G76" i="2"/>
  <c r="G11" i="2"/>
  <c r="H11" i="2"/>
  <c r="J11" i="1"/>
  <c r="K11" i="1"/>
  <c r="F10" i="2"/>
  <c r="C10" i="2"/>
  <c r="F12" i="1"/>
  <c r="C9" i="6"/>
  <c r="F14" i="1"/>
  <c r="F15" i="1" s="1"/>
  <c r="K14" i="1"/>
  <c r="G113" i="6"/>
  <c r="H113" i="6"/>
  <c r="H70" i="2"/>
  <c r="G70" i="2"/>
  <c r="H23" i="1"/>
  <c r="H15" i="1"/>
  <c r="I23" i="1"/>
  <c r="I26" i="1" s="1"/>
  <c r="G12" i="1"/>
  <c r="G15" i="1"/>
  <c r="F23" i="1"/>
  <c r="F26" i="1" s="1"/>
  <c r="H10" i="2" l="1"/>
  <c r="K10" i="1"/>
  <c r="J10" i="1"/>
  <c r="G10" i="2"/>
  <c r="J12" i="1"/>
  <c r="F16" i="1"/>
  <c r="F27" i="1" s="1"/>
  <c r="J14" i="1"/>
  <c r="H26" i="1"/>
  <c r="K26" i="1" s="1"/>
  <c r="K23" i="1"/>
  <c r="J26" i="1"/>
  <c r="J23" i="1"/>
  <c r="H16" i="1"/>
  <c r="H27" i="1" s="1"/>
  <c r="G16" i="1"/>
  <c r="G27" i="1" s="1"/>
  <c r="G61" i="6"/>
  <c r="F60" i="6"/>
  <c r="G60" i="6" s="1"/>
  <c r="F56" i="6" l="1"/>
  <c r="F10" i="6" s="1"/>
  <c r="F9" i="6"/>
  <c r="H10" i="6"/>
  <c r="G10" i="6"/>
  <c r="I13" i="1"/>
  <c r="G56" i="6"/>
  <c r="H56" i="6"/>
  <c r="G9" i="6" l="1"/>
  <c r="H9" i="6"/>
  <c r="I15" i="1"/>
  <c r="J13" i="1"/>
  <c r="K13" i="1"/>
  <c r="I16" i="1" l="1"/>
  <c r="J15" i="1"/>
  <c r="K15" i="1"/>
  <c r="J16" i="1" l="1"/>
  <c r="I27" i="1"/>
  <c r="K16" i="1"/>
  <c r="J27" i="1" l="1"/>
  <c r="K27" i="1"/>
  <c r="F65" i="15"/>
  <c r="F245" i="15"/>
  <c r="F246" i="15" l="1"/>
  <c r="D246" i="15"/>
  <c r="C319" i="15"/>
  <c r="D247" i="15"/>
  <c r="F247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tc={411C80E8-3124-427A-8890-DA481F358B91}</author>
  </authors>
  <commentList>
    <comment ref="A82" authorId="0" shapeId="0" xr:uid="{411C80E8-3124-427A-8890-DA481F358B91}">
      <text>
        <t>[Threaded comment]
Your version of Excel allows you to read this threaded comment; however, any edits to it will get removed if the file is opened in a newer version of Excel. Learn more: https://go.microsoft.com/fwlink/?linkid=870924
Comment:
    Dodan konto jer ga nije bilo u tablici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tc={696C616B-55D1-47D8-8723-A17C99706234}</author>
  </authors>
  <commentList>
    <comment ref="C7" authorId="0" shapeId="0" xr:uid="{696C616B-55D1-47D8-8723-A17C99706234}">
      <text>
        <t>[Threaded comment]
Your version of Excel allows you to read this threaded comment; however, any edits to it will get removed if the file is opened in a newer version of Excel. Learn more: https://go.microsoft.com/fwlink/?linkid=870924
Comment:
    Nemam prošlogodišnje podatke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tc={4A713A88-AF20-406A-95AA-074E5C1A1DC5}</author>
    <author>tc={8679946C-15A3-4784-A49E-DF6258A344BD}</author>
  </authors>
  <commentList>
    <comment ref="C7" authorId="0" shapeId="0" xr:uid="{4A713A88-AF20-406A-95AA-074E5C1A1DC5}">
      <text>
        <t>[Threaded comment]
Your version of Excel allows you to read this threaded comment; however, any edits to it will get removed if the file is opened in a newer version of Excel. Learn more: https://go.microsoft.com/fwlink/?linkid=870924
Comment:
    Nemam prošlogodišnje podatke</t>
      </text>
    </comment>
    <comment ref="A10" authorId="1" shapeId="0" xr:uid="{8679946C-15A3-4784-A49E-DF6258A344BD}">
      <text>
        <t>[Threaded comment]
Your version of Excel allows you to read this threaded comment; however, any edits to it will get removed if the file is opened in a newer version of Excel. Learn more: https://go.microsoft.com/fwlink/?linkid=870924
Comment:
    Nedostaje skupina 8 - Namjenski primici - u iznosu od 2.290.225,58 EUR. Da dodam?</t>
      </text>
    </comment>
  </commentList>
</comments>
</file>

<file path=xl/sharedStrings.xml><?xml version="1.0" encoding="utf-8"?>
<sst xmlns="http://schemas.openxmlformats.org/spreadsheetml/2006/main" count="9361" uniqueCount="705">
  <si>
    <t>POLUGODIŠNJI IZVJEŠTAJ O IZVRŠENJU FINANCIJSKOG PLANA FAKULTETA STROJARSTVA I BRODOGRADNJE
ZA PRVO POLUGODIŠTE 2025. GODINE</t>
  </si>
  <si>
    <t>I. OPĆI DIO</t>
  </si>
  <si>
    <t>SAŽETAK  RAČUNA PRIHODA I RASHODA I RAČUNA FINANCIRANJA</t>
  </si>
  <si>
    <t>SAŽETAK RAČUNA PRIHODA I RASHODA</t>
  </si>
  <si>
    <t>BROJČANA OZNAKA I NAZIV</t>
  </si>
  <si>
    <t xml:space="preserve">OSTVARENJE/IZVRŠENJE 
1.-6.2024. </t>
  </si>
  <si>
    <t>IZVORNI PLAN ILI REBALANS 2025.*</t>
  </si>
  <si>
    <t>TEKUĆI PLAN 2025.*</t>
  </si>
  <si>
    <t xml:space="preserve">OSTVARENJE/IZVRŠENJE 
1.-6.2025. </t>
  </si>
  <si>
    <t>INDEKS</t>
  </si>
  <si>
    <t>INDEKS**</t>
  </si>
  <si>
    <t>6=5/2*100</t>
  </si>
  <si>
    <t>7=5/4*100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</si>
  <si>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</si>
  <si>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</si>
  <si>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</si>
  <si>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</si>
  <si>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</si>
  <si>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</si>
  <si>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</si>
  <si>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</si>
  <si>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</si>
  <si>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</si>
  <si>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</si>
  <si>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</si>
  <si>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</si>
  <si>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</si>
  <si>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</si>
  <si>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>Napomena : Iznosi u stupcima "OSTVARENJE/IZVRŠENJE 1.-6.2024." i "OSTVARENJE/IZVRŠENJE 1.-6. 2025." iskazuju se na dvije decimale.</t>
  </si>
  <si>
    <t xml:space="preserve">* Opći i posebni dio polugodišnjeg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polugodišnjeg izvještaja o izvršenju proračuna sadrži rebalans ako je od donošenja proračuna bilo izmjena i dopuna, odnosno rebalans i tekući plan ako je od izmjena i dopuna proračuna bilo naknadno izvršenih preraspodjela. </t>
  </si>
  <si>
    <t xml:space="preserve">** Ako Opći i Posebni dio polugodišnjeg izvještaja ne sadrži "TEKUĆI PLAN 2025.", "INDEKS"("OSTVARENJE/IZVRŠENJE 1.-6.2025."/"TEKUĆI PLAN 2025.") iskazuje se kao "OSTVARENJE/IZVRŠENJE 1.-6.2025."/"IZVORNI PLAN 2025." ODNOSNO "REBALANS 2025." </t>
  </si>
  <si>
    <t xml:space="preserve"> RAČUN PRIHODA I RASHODA </t>
  </si>
  <si>
    <t xml:space="preserve">IZVJEŠTAJ O PRIHODIMA I RASHODIMA PREMA EKONOMSKOJ KLASIFIKACIJI </t>
  </si>
  <si>
    <t>OSTVARENJE/IZVRŠENJE 
01.2024. - 06.2024.</t>
  </si>
  <si>
    <t>IZVORNI PLAN ILI REBALANS 
2025.</t>
  </si>
  <si>
    <t>TEKUĆI PLAN 
2025.</t>
  </si>
  <si>
    <t>OSTVARENJE/IZVRŠENJE 
01.2025. - 06.2025.</t>
  </si>
  <si>
    <t>INDEKS
(5)/(2)</t>
  </si>
  <si>
    <t>INDEKS
(5)/(4)</t>
  </si>
  <si>
    <t>Prihodi i rashodi</t>
  </si>
  <si>
    <t/>
  </si>
  <si>
    <t>EUR</t>
  </si>
  <si>
    <t>UKUPNI PRIHODI</t>
  </si>
  <si>
    <t>6</t>
  </si>
  <si>
    <t>Prihodi poslovanja</t>
  </si>
  <si>
    <t>63</t>
  </si>
  <si>
    <t>Pomoći iz inozemstva (darovnice) i od subjekata unutar općeg proračuna</t>
  </si>
  <si>
    <t>631</t>
  </si>
  <si>
    <t>Pomoći od inozemnih vlada</t>
  </si>
  <si>
    <t>6311</t>
  </si>
  <si>
    <t>Tekuće pomoći od inozemnih vlada</t>
  </si>
  <si>
    <t>632</t>
  </si>
  <si>
    <t>Pomoći od međunarodnih organizacija te institucija i tijela EU</t>
  </si>
  <si>
    <t>6321</t>
  </si>
  <si>
    <t>Tekuće pomoći od međunarodnih organizacija</t>
  </si>
  <si>
    <t>6322</t>
  </si>
  <si>
    <t>Kapitalne pomoći od međunarodnih organizacija</t>
  </si>
  <si>
    <t>6323</t>
  </si>
  <si>
    <t>Tekuće pomoći od institucija i tijela  EU</t>
  </si>
  <si>
    <t>6324</t>
  </si>
  <si>
    <t>Kapitalne pomoći od institucija i tijela  EU</t>
  </si>
  <si>
    <t>634</t>
  </si>
  <si>
    <t>Pomoći od ostalih subjekata unutar općeg proračuna</t>
  </si>
  <si>
    <t>6341</t>
  </si>
  <si>
    <t>Tekuće pomoći od ostalih subjekata unutar općeg proračuna</t>
  </si>
  <si>
    <t>6342</t>
  </si>
  <si>
    <t>Kapitalne pomoći od ostalih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</si>
  <si>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</si>
  <si>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</si>
  <si>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</si>
  <si>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</si>
  <si>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</si>
  <si>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</si>
  <si>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638</t>
  </si>
  <si>
    <t>Pomoći iz državnog proračuna temeljem prijenosa EU sredstava</t>
  </si>
  <si>
    <t>6381</t>
  </si>
  <si>
    <t>Tekuće pomoći iz državnog proračuna temeljem prijenosa EU sredstava</t>
  </si>
  <si>
    <t>6382</t>
  </si>
  <si>
    <t>Kapitalne pomoći iz državnog proračuna temeljem prijenosa EU sredstava</t>
  </si>
  <si>
    <t>639</t>
  </si>
  <si>
    <t>Prijenosi između proračunskih korisnika istog proračuna</t>
  </si>
  <si>
    <t>6391</t>
  </si>
  <si>
    <t>Tekući prijenosi između proračunskih korisnika istog proračuna</t>
  </si>
  <si>
    <t>6392</t>
  </si>
  <si>
    <t>Kapitalni prijenosi između proračunskih korisnika istog proračuna</t>
  </si>
  <si>
    <t>6393</t>
  </si>
  <si>
    <t>Tekući prijenosi između proračunskih korisnika istog proračuna temeljem prijenosa EU sredstava</t>
  </si>
  <si>
    <t>6394</t>
  </si>
  <si>
    <t>Kapitalni prijenosi između proračunskih korisnika istog proračuna temeljem prijenosa EU sredstava</t>
  </si>
  <si>
    <t>64</t>
  </si>
  <si>
    <t>Prihodi od imovine</t>
  </si>
  <si>
    <t>641</t>
  </si>
  <si>
    <t>Prihodi od financijske imovine</t>
  </si>
  <si>
    <t>6413</t>
  </si>
  <si>
    <t>Kamate na oročena sredstva i depozite po viđenju</t>
  </si>
  <si>
    <t>6414</t>
  </si>
  <si>
    <t>Prihodi od zateznih kamata</t>
  </si>
  <si>
    <t>6415</t>
  </si>
  <si>
    <t>Prihodi od pozitivnih tečajnih razlika i razlika zbog primjene valutne klauzule</t>
  </si>
  <si>
    <t>6416</t>
  </si>
  <si>
    <t>Prihodi od dividendi</t>
  </si>
  <si>
    <t>6417</t>
  </si>
  <si>
    <t>Prihodi iz dobiti trgovačkih društava, kreditnih i ostalih financijskih institucija po posebnim propisima</t>
  </si>
  <si>
    <t>6419</t>
  </si>
  <si>
    <t>Ostali prihodi od financijske imovine</t>
  </si>
  <si>
    <t>642</t>
  </si>
  <si>
    <t>Prihodi od nefinancijske imovine</t>
  </si>
  <si>
    <t>6425</t>
  </si>
  <si>
    <t>Prihodi od prodaje kratkotrajne nefinancijske imovine</t>
  </si>
  <si>
    <t>6429</t>
  </si>
  <si>
    <t>Ostali prihodi od nefinancijske imovine</t>
  </si>
  <si>
    <t>65</t>
  </si>
  <si>
    <t>Prihodi od upravnih i administrativnih pristojbi, pristojbi po posebnim propisima i naknada</t>
  </si>
  <si>
    <t>651</t>
  </si>
  <si>
    <t>Upravne i administrativne pristojbe</t>
  </si>
  <si>
    <t>6514</t>
  </si>
  <si>
    <t>Ostale pristojbe i naknade</t>
  </si>
  <si>
    <t>652</t>
  </si>
  <si>
    <t>Prihodi po posebnim propisima</t>
  </si>
  <si>
    <t>6521</t>
  </si>
  <si>
    <t>Prihodi državne uprave</t>
  </si>
  <si>
    <t>6526</t>
  </si>
  <si>
    <t>Ostali nespomenuti prihodi</t>
  </si>
  <si>
    <t>66</t>
  </si>
  <si>
    <t>Prihodi od prodaje proizvoda i robe te pruženih usluga i prihodi od donacija</t>
  </si>
  <si>
    <t>661</t>
  </si>
  <si>
    <t>Prihodi od prodaje proizvoda i robe te pruženih usluga</t>
  </si>
  <si>
    <t>6614</t>
  </si>
  <si>
    <t>Prihodi od prodaje proizvoda i robe</t>
  </si>
  <si>
    <t>6615</t>
  </si>
  <si>
    <t>Prihodi od pruženih usluga</t>
  </si>
  <si>
    <t>663</t>
  </si>
  <si>
    <t>Donacije od pravnih i fizičkih osoba izvan općeg proračuna</t>
  </si>
  <si>
    <t>6631</t>
  </si>
  <si>
    <t>Tekuće donacije</t>
  </si>
  <si>
    <t>6632</t>
  </si>
  <si>
    <t>Kapitalne donacije</t>
  </si>
  <si>
    <t>Prihodi iz proračuna</t>
  </si>
  <si>
    <t>Prihodi iz nadležnog proračuna za financiranje rashoda</t>
  </si>
  <si>
    <t>Prihodi od nadležnog proračuna za financiranje izdataka</t>
  </si>
  <si>
    <t>Prihodi od HZZO-a na temelju ugovornih obveza</t>
  </si>
  <si>
    <t>68</t>
  </si>
  <si>
    <t>Kazne, upravne mjere i ostali prihodi</t>
  </si>
  <si>
    <t>681</t>
  </si>
  <si>
    <t>Kazne i upravne mjere</t>
  </si>
  <si>
    <t>6819</t>
  </si>
  <si>
    <t>Ostale kazne</t>
  </si>
  <si>
    <t>683</t>
  </si>
  <si>
    <t>Ostali prihodi</t>
  </si>
  <si>
    <t>6831</t>
  </si>
  <si>
    <t>7</t>
  </si>
  <si>
    <t>Prihodi od prodaje nefinancijske imovine</t>
  </si>
  <si>
    <t>71</t>
  </si>
  <si>
    <t>Prihodi od prodaje neproizvedene dugotrajne imovine</t>
  </si>
  <si>
    <t>711</t>
  </si>
  <si>
    <t>Prihodi od prodaje materijalne imovine - prirodnih bogatstava</t>
  </si>
  <si>
    <t>7111</t>
  </si>
  <si>
    <t>Zemljište</t>
  </si>
  <si>
    <t>712</t>
  </si>
  <si>
    <t>Prihodi od prodaje nematerijalne imovine</t>
  </si>
  <si>
    <t>7124</t>
  </si>
  <si>
    <t>Ostala prava</t>
  </si>
  <si>
    <t>72</t>
  </si>
  <si>
    <t>Prihodi od prodaje proizvedene dugotrajne imovine</t>
  </si>
  <si>
    <t>721</t>
  </si>
  <si>
    <t>Prihodi od prodaje građevinskih objekata</t>
  </si>
  <si>
    <t>7211</t>
  </si>
  <si>
    <t>Stambeni objekti</t>
  </si>
  <si>
    <t>7212</t>
  </si>
  <si>
    <t>Poslovni objekti</t>
  </si>
  <si>
    <t>722</t>
  </si>
  <si>
    <t>Prihodi od prodaje postrojenja i opreme</t>
  </si>
  <si>
    <t>7221</t>
  </si>
  <si>
    <t>Uredska oprema i namještaj</t>
  </si>
  <si>
    <t>Oprema za održavanje i zaštitu</t>
  </si>
  <si>
    <t>7226</t>
  </si>
  <si>
    <t>Sportska i glazbena oprema</t>
  </si>
  <si>
    <t>7227</t>
  </si>
  <si>
    <t>Uređaji, strojevi i oprema za ostale namjene</t>
  </si>
  <si>
    <t>723</t>
  </si>
  <si>
    <t>Prihodi od prodaje prijevoznih sredstava</t>
  </si>
  <si>
    <t>7231</t>
  </si>
  <si>
    <t>Prijevozna sredstva u cestovnom prometu</t>
  </si>
  <si>
    <t>7233</t>
  </si>
  <si>
    <t>Prijevozna sredstva u pomorskom i riječnom prometu</t>
  </si>
  <si>
    <t>725</t>
  </si>
  <si>
    <t>Prihodi od prodaje višegodišnjih nasada i osnovnog stada</t>
  </si>
  <si>
    <t>7252</t>
  </si>
  <si>
    <t>Osnovno stado</t>
  </si>
  <si>
    <t>1829 FAKULTET STROJARSTVA I BRODOGRADNJE</t>
  </si>
  <si>
    <t>UKUPNI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</si>
  <si>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</si>
  <si>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</si>
  <si>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</si>
  <si>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</si>
  <si>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</si>
  <si>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</si>
  <si>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</si>
  <si>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</si>
  <si>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3112</t>
  </si>
  <si>
    <t>Plaće u naravi</t>
  </si>
  <si>
    <t>3113</t>
  </si>
  <si>
    <t>Plaće za prekovremeni rad</t>
  </si>
  <si>
    <t>3114</t>
  </si>
  <si>
    <t>Plaće za posebne uvjete rada</t>
  </si>
  <si>
    <t>312</t>
  </si>
  <si>
    <t>Ostali rashodi za zaposlene</t>
  </si>
  <si>
    <t>3121</t>
  </si>
  <si>
    <t>313</t>
  </si>
  <si>
    <t>Doprinosi na plaće</t>
  </si>
  <si>
    <t>3131</t>
  </si>
  <si>
    <t>Doprinosi za mirovinsko osiguranje</t>
  </si>
  <si>
    <t>3132</t>
  </si>
  <si>
    <t>Doprinosi za obvezno zdravstveno osiguranje</t>
  </si>
  <si>
    <t>3133</t>
  </si>
  <si>
    <t>Doprinosi za obvezno osiguranje u slučaju nezaposlenosti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</si>
  <si>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</si>
  <si>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</si>
  <si>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</si>
  <si>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</si>
  <si>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</si>
  <si>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</si>
  <si>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</si>
  <si>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</si>
  <si>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</si>
  <si>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</si>
  <si>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</si>
  <si>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</si>
  <si>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</si>
  <si>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</si>
  <si>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</si>
  <si>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</si>
  <si>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3222</t>
  </si>
  <si>
    <t>Materijal i sirovine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</si>
  <si>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</si>
  <si>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</si>
  <si>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</si>
  <si>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</si>
  <si>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</si>
  <si>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</si>
  <si>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</si>
  <si>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</si>
  <si>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</si>
  <si>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</si>
  <si>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</si>
  <si>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</si>
  <si>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</si>
  <si>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</si>
  <si>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</si>
  <si>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</si>
  <si>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</si>
  <si>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</si>
  <si>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</si>
  <si>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</si>
  <si>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</si>
  <si>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</si>
  <si>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</si>
  <si>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</si>
  <si>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</si>
  <si>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</si>
  <si>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</si>
  <si>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</si>
  <si>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</si>
  <si>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</si>
  <si>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</si>
  <si>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</si>
  <si>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</si>
  <si>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</si>
  <si>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</si>
  <si>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</si>
  <si>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</si>
  <si>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</si>
  <si>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</si>
  <si>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</si>
  <si>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</si>
  <si>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</si>
  <si>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</si>
  <si>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</si>
  <si>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</si>
  <si>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</si>
  <si>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</si>
  <si>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</si>
  <si>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342</t>
  </si>
  <si>
    <t>Kamate za primljene kredite i zajmove</t>
  </si>
  <si>
    <t>3422</t>
  </si>
  <si>
    <t>Kamate za primljene kredite i zajmove od kreditnih i ostalih financijskih institucija u javnom sektoru</t>
  </si>
  <si>
    <t>3423</t>
  </si>
  <si>
    <t>Kamate za primljene kredite i zajmove od kreditnih i ostalih financijskih institucija izvan javnog sektora</t>
  </si>
  <si>
    <t>343</t>
  </si>
  <si>
    <t>Ostali financijski rashodi</t>
  </si>
  <si>
    <t>3431</t>
  </si>
  <si>
    <t>Bankarske usluge i usluge platnog prometa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</si>
  <si>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</si>
  <si>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</si>
  <si>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</si>
  <si>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</si>
  <si>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</si>
  <si>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</si>
  <si>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>35</t>
  </si>
  <si>
    <t>Subvencije</t>
  </si>
  <si>
    <t>351</t>
  </si>
  <si>
    <t>Subvencije trgovačkim društvima u javnom sektoru</t>
  </si>
  <si>
    <t>3511</t>
  </si>
  <si>
    <t>Subvencije kreditnim i ostalim financijskim institucijama u javnom sektoru</t>
  </si>
  <si>
    <t>352</t>
  </si>
  <si>
    <t>Subvencije trgovačkim društvima, poljoprivrednicima i obrtnicima izvan javnog sektora</t>
  </si>
  <si>
    <t>3521</t>
  </si>
  <si>
    <t>Subvencije kreditnim i ostalim financijskim institucijama izvan javnog sektora</t>
  </si>
  <si>
    <t>3522</t>
  </si>
  <si>
    <t>Subvencije trgovačkim društvima izvan javnog sektora</t>
  </si>
  <si>
    <t>353</t>
  </si>
  <si>
    <t>Subvencije trgovačkim društvima, zadrugama, poljoprivrednicima i obrtnicima iz EU sredstava</t>
  </si>
  <si>
    <t>3531</t>
  </si>
  <si>
    <t>36</t>
  </si>
  <si>
    <t>Pomoći dane u inozemstvo i unutar općeg proračuna</t>
  </si>
  <si>
    <t>361</t>
  </si>
  <si>
    <t>Pomoći inozemnim vladama</t>
  </si>
  <si>
    <t>3611</t>
  </si>
  <si>
    <t>Tekuće pomoći inozemnim vladama</t>
  </si>
  <si>
    <t>362</t>
  </si>
  <si>
    <t>Pomoći međunarodnim organizacijama te institucijama i tijelima EU</t>
  </si>
  <si>
    <t>3621</t>
  </si>
  <si>
    <t>Tekuće pomoći međunarodnim organizacijama te institucijama i tijelima EU</t>
  </si>
  <si>
    <t>363</t>
  </si>
  <si>
    <t>Pomoći unutar općeg proračuna</t>
  </si>
  <si>
    <t>3631</t>
  </si>
  <si>
    <t>Tekuće pomoći unutar općeg proračuna</t>
  </si>
  <si>
    <t>366</t>
  </si>
  <si>
    <t>Pomoći proračunskim korisnicima drugih proračuna</t>
  </si>
  <si>
    <t>3661</t>
  </si>
  <si>
    <t>Tekuće pomoći proračunskim korisnicima drugih proračuna</t>
  </si>
  <si>
    <t>3662</t>
  </si>
  <si>
    <t>Kapitalne pomoći proračunskim korisnicima drugih proračuna</t>
  </si>
  <si>
    <t>368</t>
  </si>
  <si>
    <t>Pomoći temeljem prijenosa EU sredstava</t>
  </si>
  <si>
    <t>3681</t>
  </si>
  <si>
    <t>Tekuće pomoći temeljem prijenosa EU sredstava</t>
  </si>
  <si>
    <t>369</t>
  </si>
  <si>
    <t>3691</t>
  </si>
  <si>
    <t>3692</t>
  </si>
  <si>
    <t>3693</t>
  </si>
  <si>
    <t>3694</t>
  </si>
  <si>
    <t>37</t>
  </si>
  <si>
    <t>Naknade građanima i kućanstvima na temelju osiguranja i druge naknade</t>
  </si>
  <si>
    <t>371</t>
  </si>
  <si>
    <t>Naknade građanima i kućanstvima na temelju osiguranja</t>
  </si>
  <si>
    <t>3712</t>
  </si>
  <si>
    <t>Naknade građanima i kućanstvima u naravi - neposredno ili putem ustanova izvan javnog sektora</t>
  </si>
  <si>
    <t>3714</t>
  </si>
  <si>
    <t>Naknade građanima i kućanstvima u naravi - putem ustanova u javnom sektoru</t>
  </si>
  <si>
    <t>372</t>
  </si>
  <si>
    <t>Ostale naknade građanima i kućanstvima iz proračuna</t>
  </si>
  <si>
    <t>3721</t>
  </si>
  <si>
    <t>Naknade građanima i kućanstvima u novcu</t>
  </si>
  <si>
    <t>3722</t>
  </si>
  <si>
    <t>Naknade građanima i kućanstvima u naravi</t>
  </si>
  <si>
    <t>3723</t>
  </si>
  <si>
    <t>Naknade građanima i kućanstvima iz EU sredstava</t>
  </si>
  <si>
    <t>38</t>
  </si>
  <si>
    <t>Ostali rashodi</t>
  </si>
  <si>
    <t>381</t>
  </si>
  <si>
    <t>3811</t>
  </si>
  <si>
    <t>Tekuće donacije u novcu</t>
  </si>
  <si>
    <t>3812</t>
  </si>
  <si>
    <t>Tekuće donacije u naravi</t>
  </si>
  <si>
    <t>3813</t>
  </si>
  <si>
    <t>Tekuće donacije iz EU sredstava</t>
  </si>
  <si>
    <t>382</t>
  </si>
  <si>
    <t>3821</t>
  </si>
  <si>
    <t>Kapitalne donacije neprofitnim organizacijama</t>
  </si>
  <si>
    <t>3822</t>
  </si>
  <si>
    <t>Kapitalne donacije građanima i kućanstvima</t>
  </si>
  <si>
    <t>3823</t>
  </si>
  <si>
    <t>Kapitalne donacije iz EU sredstava</t>
  </si>
  <si>
    <t>383</t>
  </si>
  <si>
    <t>Kazne, penali i naknade štete</t>
  </si>
  <si>
    <t>3831</t>
  </si>
  <si>
    <t>Naknade šteta pravnim i fizičkim osobama</t>
  </si>
  <si>
    <t>3832</t>
  </si>
  <si>
    <t>Penali, ležarine i drugo</t>
  </si>
  <si>
    <t>3833</t>
  </si>
  <si>
    <t>Naknade šteta zaposlenicima</t>
  </si>
  <si>
    <t>3834</t>
  </si>
  <si>
    <t>Ugovorene kazne i ostale naknade šteta</t>
  </si>
  <si>
    <t>3835</t>
  </si>
  <si>
    <t>4</t>
  </si>
  <si>
    <t>Rashodi za nabavu nefinancijske imovine</t>
  </si>
  <si>
    <t>41</t>
  </si>
  <si>
    <t>Rashodi za nabavu neproizvedene dugotrajne imovine</t>
  </si>
  <si>
    <t>411</t>
  </si>
  <si>
    <t>Materijalna imovina - prirodna bogatstva</t>
  </si>
  <si>
    <t>4111</t>
  </si>
  <si>
    <t>412</t>
  </si>
  <si>
    <t>Nematerijalna imovina</t>
  </si>
  <si>
    <t>4123</t>
  </si>
  <si>
    <t>Licence</t>
  </si>
  <si>
    <t>4124</t>
  </si>
  <si>
    <t>4126</t>
  </si>
  <si>
    <t>Ostala nematerijalna imovina</t>
  </si>
  <si>
    <t>42</t>
  </si>
  <si>
    <t>Rashodi za nabavu proizvedene dugotrajne imovine</t>
  </si>
  <si>
    <t>421</t>
  </si>
  <si>
    <t>Građevinski objekti</t>
  </si>
  <si>
    <t>4211</t>
  </si>
  <si>
    <t>4212</t>
  </si>
  <si>
    <t>4214</t>
  </si>
  <si>
    <t>Ostali građevinski objekti</t>
  </si>
  <si>
    <t>422</t>
  </si>
  <si>
    <t>Postrojenja i oprema</t>
  </si>
  <si>
    <t>4221</t>
  </si>
  <si>
    <t>4222</t>
  </si>
  <si>
    <t>Komunikacijska oprema</t>
  </si>
  <si>
    <t>4223</t>
  </si>
  <si>
    <t>4224</t>
  </si>
  <si>
    <t>Medicinska i laboratorijska oprema</t>
  </si>
  <si>
    <t>4225</t>
  </si>
  <si>
    <t>Instrumenti, uređaji i strojevi</t>
  </si>
  <si>
    <t>4226</t>
  </si>
  <si>
    <t>4227</t>
  </si>
  <si>
    <t>423</t>
  </si>
  <si>
    <t>Prijevozna sredstva</t>
  </si>
  <si>
    <t>4231</t>
  </si>
  <si>
    <t>4233</t>
  </si>
  <si>
    <t>424</t>
  </si>
  <si>
    <t>Knjige, umjetnička djela i ostale izložbene vrijednosti</t>
  </si>
  <si>
    <t>4241</t>
  </si>
  <si>
    <t>Knjige</t>
  </si>
  <si>
    <t>4242</t>
  </si>
  <si>
    <t>Umjetnička djela (izložena u galerijama, muzejima i slično)</t>
  </si>
  <si>
    <t>4244</t>
  </si>
  <si>
    <t>Ostale nespomenute izložbene vrijednosti</t>
  </si>
  <si>
    <t>425</t>
  </si>
  <si>
    <t>Višegodišnji nasadi i osnovno stado</t>
  </si>
  <si>
    <t>4251</t>
  </si>
  <si>
    <t>Višegodišnji nasadi</t>
  </si>
  <si>
    <t>4252</t>
  </si>
  <si>
    <t>426</t>
  </si>
  <si>
    <t>Nematerijalna proizvedena imovina</t>
  </si>
  <si>
    <t>4262</t>
  </si>
  <si>
    <t>Ulaganja u računalne programe</t>
  </si>
  <si>
    <t>4263</t>
  </si>
  <si>
    <t>Umjetnička, literarna i znanstvena djela</t>
  </si>
  <si>
    <t>4264</t>
  </si>
  <si>
    <t>Ostala nematerijalna proizvedena imovina</t>
  </si>
  <si>
    <t>43</t>
  </si>
  <si>
    <t>Rashodi za nabavu plemenitih metala i ostalih pohranjenih vrijednosti</t>
  </si>
  <si>
    <t>431</t>
  </si>
  <si>
    <t>Plemeniti metali i ostale pohranjene vrijednosti</t>
  </si>
  <si>
    <t>4312</t>
  </si>
  <si>
    <t>Pohranjene knjige, umjetnička djela i slične vrijednosti</t>
  </si>
  <si>
    <t>44</t>
  </si>
  <si>
    <t>Rashodi za nabavu proizvedene kratkotrajne imovine</t>
  </si>
  <si>
    <t>441</t>
  </si>
  <si>
    <t>Rashodi za nabavu zaliha</t>
  </si>
  <si>
    <t>4411</t>
  </si>
  <si>
    <t>Strateške zalihe</t>
  </si>
  <si>
    <t>45</t>
  </si>
  <si>
    <t>Rashodi za dodatna ulaganja na nefinancijskoj imovini</t>
  </si>
  <si>
    <t>451</t>
  </si>
  <si>
    <t>Dodatna ulaganja na građevinskim objektima</t>
  </si>
  <si>
    <t>4511</t>
  </si>
  <si>
    <t>452</t>
  </si>
  <si>
    <t>Dodatna ulaganja na postrojenjima i opremi</t>
  </si>
  <si>
    <t>4521</t>
  </si>
  <si>
    <t>453</t>
  </si>
  <si>
    <t>Dodatna ulaganja na prijevoznim sredstvima</t>
  </si>
  <si>
    <t>4531</t>
  </si>
  <si>
    <t>454</t>
  </si>
  <si>
    <t>Dodatna ulaganja za ostalu nefinancijsku imovinu</t>
  </si>
  <si>
    <t>4541</t>
  </si>
  <si>
    <t>stupac 1: brojčana oznaka i naziv računa prihoda i rashoda ekonomske klasifikacije na razini razreda, skupine, podskupine i odjeljka ekonomske klasifikacije</t>
  </si>
  <si>
    <t>stupac 2: ostvarenje/izvršenje za izvještajno razdoblje prethodne proračunske godine na razini razreda, skupine, podskupine i odjeljka ekonomske klasifikacije</t>
  </si>
  <si>
    <t>stupac 3: izvorni plan odnosno rebalans za proračunsku godinu na razini razreda i skupine ekonomske klasifikacije</t>
  </si>
  <si>
    <t>stupac 4: tekući plan za proračunsku godinu na razini razreda i skupine ekonomske klasifikacije</t>
  </si>
  <si>
    <t>stupac 5: ostvarenje/izvršenje za izvještajno razdoblje na razini razreda, skupine, podskupine i odjeljka ekonomske klasifikacije</t>
  </si>
  <si>
    <t>stupac 6: indeks ostvarenja/izvršenja za izvještajno razdoblje u odnosu na ostvarenje/izvršenje za izvještajno razdoblje prethodne godine</t>
  </si>
  <si>
    <t>stupac 7: indeks ostvarenja/izvršenja za izvještajno razdoblje u odnosu na tekući plan za proračunsku godinu</t>
  </si>
  <si>
    <t>IZVJEŠTAJ O PRIHODIMA I RASHODIMA PREMA IZVORIMA FINANCIRANJA</t>
  </si>
  <si>
    <t>PRIHODI</t>
  </si>
  <si>
    <t>1</t>
  </si>
  <si>
    <t>Opći prihodi i primici</t>
  </si>
  <si>
    <t>11</t>
  </si>
  <si>
    <t>Vlastiti prihodi</t>
  </si>
  <si>
    <t>Prihodi za posebne namjene</t>
  </si>
  <si>
    <t>Ostali prihodi za posebne namjene</t>
  </si>
  <si>
    <t>5</t>
  </si>
  <si>
    <t>Pomoći</t>
  </si>
  <si>
    <t>51</t>
  </si>
  <si>
    <t>Pomoći EU</t>
  </si>
  <si>
    <t>52</t>
  </si>
  <si>
    <t>Ostale pomoći</t>
  </si>
  <si>
    <t>56</t>
  </si>
  <si>
    <t>Fondovi EU</t>
  </si>
  <si>
    <t>57</t>
  </si>
  <si>
    <t>Ostali programi EU</t>
  </si>
  <si>
    <t>58</t>
  </si>
  <si>
    <t>Instrumenti EU nove generacije</t>
  </si>
  <si>
    <t>Donacije</t>
  </si>
  <si>
    <t>61</t>
  </si>
  <si>
    <t>Prihodi od nefin. imovine i nadoknade štete s osnova osig.</t>
  </si>
  <si>
    <t>Namjenski primici od zaduživanja</t>
  </si>
  <si>
    <t>RASHODI</t>
  </si>
  <si>
    <t>12</t>
  </si>
  <si>
    <t>Sredstva učešća za pomoći</t>
  </si>
  <si>
    <t>8</t>
  </si>
  <si>
    <t>81</t>
  </si>
  <si>
    <t>IZVJEŠTAJ O RASHODIMA PREMA FUNKCIJSKOJ KLASIFIKACIJI</t>
  </si>
  <si>
    <t>Rashodi</t>
  </si>
  <si>
    <t>UKUPNO RASHODI</t>
  </si>
  <si>
    <t>01</t>
  </si>
  <si>
    <t>Opće javne usluge</t>
  </si>
  <si>
    <t>015</t>
  </si>
  <si>
    <t>Istraživanje i razvoj: Opće javne usluge</t>
  </si>
  <si>
    <t>09</t>
  </si>
  <si>
    <t>Obrazovanje</t>
  </si>
  <si>
    <t>094</t>
  </si>
  <si>
    <t>Visoka naobrazba</t>
  </si>
  <si>
    <t>II. POSEBNI DIO</t>
  </si>
  <si>
    <t>IZVJEŠTAJ PO PROGRAMSKOJ KLASIFIKACIJI</t>
  </si>
  <si>
    <t>INDEKS
(4)/(3)</t>
  </si>
  <si>
    <t>Sveukupno IZVORI</t>
  </si>
  <si>
    <t>A621001</t>
  </si>
  <si>
    <t>REDOVNA DJELATNOST SVEUČILIŠTA U ZAGREBU</t>
  </si>
  <si>
    <t>A621181</t>
  </si>
  <si>
    <t>PRAVOMOĆNE SUDSKE PRESUDE</t>
  </si>
  <si>
    <t>A622122</t>
  </si>
  <si>
    <t>PROGRAMSKO FINANCIRANJE JAVNIH VISOKIH UČILIŠTA</t>
  </si>
  <si>
    <t>Instrumenti i uređaji</t>
  </si>
  <si>
    <t>A679078</t>
  </si>
  <si>
    <t>EU PROJEKTI SVEUČILIŠTA U ZAGREBU (IZ EVIDENCIJSKIH PRIHODA)</t>
  </si>
  <si>
    <t>Vlastita sredstva</t>
  </si>
  <si>
    <t>Sitni inventar i autogume</t>
  </si>
  <si>
    <t>Usluge telefona,interneta, pošte i prijevoza</t>
  </si>
  <si>
    <t>Članarine</t>
  </si>
  <si>
    <t>Raspored rashoda</t>
  </si>
  <si>
    <t>3921</t>
  </si>
  <si>
    <t>Prijelazni račun</t>
  </si>
  <si>
    <t xml:space="preserve">	Pomoći dane u inozemstvo i unutar općeg proračuna</t>
  </si>
  <si>
    <t>A679088</t>
  </si>
  <si>
    <t>REDOVNA DJELATNOST SVEUČILIŠTA U ZAGREBU (IZ EVIDENCIJSKIH PRIHODA)</t>
  </si>
  <si>
    <t>K679116</t>
  </si>
  <si>
    <t>OBNOVA INFRASTRUKTURE I OPREME U PODRUČJU OBRAZOVANJA OŠTEĆENE POTRESOM</t>
  </si>
  <si>
    <t>K679119</t>
  </si>
  <si>
    <t>OBNOVA ZGRADA OŠTEĆENIH U POTRESU S ENERGETSKOM OBNOVOM - NPOO (C6.1.R1-I2)</t>
  </si>
  <si>
    <t>581</t>
  </si>
  <si>
    <t>Mehanizam za oporavak i otpornost</t>
  </si>
  <si>
    <t>Subvencije trgovačkim društvima,zadrugama,poljoprivrednicima i obrtnicima iz EU sredstava</t>
  </si>
  <si>
    <t>IZVJEŠTAJ RAČUNA FINANCIRANJA PREMA EKONOMSKOJ KLASIFIKACIJI</t>
  </si>
  <si>
    <t>Primici i izdaci</t>
  </si>
  <si>
    <t>Primici od financijske imovine i zaduživanja</t>
  </si>
  <si>
    <t>Primljeni povrati glavnica danih zajmova i depozita</t>
  </si>
  <si>
    <t>818</t>
  </si>
  <si>
    <t>Primici od povrata depozita i jamčevnih pologa</t>
  </si>
  <si>
    <t>8181</t>
  </si>
  <si>
    <t>Primici od povrata depozita od kreditnih i ostalih financijskih institucija - tuzemni</t>
  </si>
  <si>
    <t>83</t>
  </si>
  <si>
    <t>Primici od prodaje dionica i udjela u glavnici</t>
  </si>
  <si>
    <t>833</t>
  </si>
  <si>
    <t>Primici od prodaje dionica i udjela u glavnici kreditnih i ostalih financijskih institucija izvan javnog sektora</t>
  </si>
  <si>
    <t>8331</t>
  </si>
  <si>
    <t>Dionice i udjeli u glavnici tuzemnih kreditnih i ostalih financijskih institucija izvan javnog sektora</t>
  </si>
  <si>
    <t>Izdaci za financijsku imovinu i otplate zajmova</t>
  </si>
  <si>
    <t>Izdaci za dane zajmove i depozite</t>
  </si>
  <si>
    <t>Izdaci za dane zajmove neprofitnim organizacijama, građanima i kućanstvima</t>
  </si>
  <si>
    <t>Dani zajmovi neprofitnim organizacijama, građanima i kućanstvima u tuzemstvu</t>
  </si>
  <si>
    <t>Dani zajmovi neprofitnim organizacijama, građanima i kućanstvima u inozemstvu</t>
  </si>
  <si>
    <t>Izdaci za dane zajmove trgovačkim društvima u javnom sektoru</t>
  </si>
  <si>
    <t>Dani zajmovi trgovačkim društvima u javnom sektoru</t>
  </si>
  <si>
    <t xml:space="preserve">Izdaci za depozite i jamčevne pologe </t>
  </si>
  <si>
    <t>Izdaci za depozite u kreditnim i ostalim financijskim institucijama - tuzemni</t>
  </si>
  <si>
    <t xml:space="preserve">Izdaci za jamčevne pologe </t>
  </si>
  <si>
    <t>53</t>
  </si>
  <si>
    <t>Izdaci za dionice i udjele u glavnici</t>
  </si>
  <si>
    <t>532</t>
  </si>
  <si>
    <t>Dionice i udjeli u glavnici trgovačkih društava u javnom sektoru</t>
  </si>
  <si>
    <t>5321</t>
  </si>
  <si>
    <t>534</t>
  </si>
  <si>
    <t>Dionice i udjeli u glavnici trgovačkih društava izvan javnog sektora</t>
  </si>
  <si>
    <t>5341</t>
  </si>
  <si>
    <t>Dionice i udjeli u glavnici tuzemnih trgovačkih društava izvan javnog sektora</t>
  </si>
  <si>
    <t>54</t>
  </si>
  <si>
    <t>Izdaci za otplatu glavnice primljenih kredita i zajmova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</si>
  <si>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</si>
  <si>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</si>
  <si>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</si>
  <si>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</si>
  <si>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>544</t>
  </si>
  <si>
    <t>Otplata glavnice primljenih kredita i zajmova od kreditnih i ostalih financijskih institucija izvan javnog sektora</t>
  </si>
  <si>
    <t>5443</t>
  </si>
  <si>
    <t>Otplata glavnice primljenih kredita od tuzemnih kreditnih institucija izvan javnog sektora</t>
  </si>
  <si>
    <t>IZVJEŠTAJ RAČUNA FINANCIRANJA PREMA IZVORIMA FINANCIRANJA</t>
  </si>
  <si>
    <t>PRIMICI</t>
  </si>
  <si>
    <t>IZDACI</t>
  </si>
  <si>
    <t>08006</t>
  </si>
  <si>
    <t>Sveučilišta i veleučilišta u Republici Hrvatskoj</t>
  </si>
  <si>
    <t>OBRAZOVANJE</t>
  </si>
  <si>
    <t>3705</t>
  </si>
  <si>
    <t>VISOKO OBRAZOVANJE</t>
  </si>
  <si>
    <t>A621002</t>
  </si>
  <si>
    <t>REDOVNA DJELATNOST SVEUČILIŠTA U RIJECI</t>
  </si>
  <si>
    <t>A621003</t>
  </si>
  <si>
    <t>REDOVNA DJELATNOST SVEUČILIŠTA U OSIJEKU</t>
  </si>
  <si>
    <t>A621004</t>
  </si>
  <si>
    <t>REDOVNA DJELATNOST SVEUČILIŠTA U SPLITU</t>
  </si>
  <si>
    <t>A621038</t>
  </si>
  <si>
    <t>PROGRAMI VJEŽBAONICA VISOKIH UČILIŠTA</t>
  </si>
  <si>
    <t>A621074</t>
  </si>
  <si>
    <t>REDOVNA DJELATNOST SVEUČILIŠTA U ZADRU</t>
  </si>
  <si>
    <t>A621138</t>
  </si>
  <si>
    <t>REDOVNA DJELATNOST SVEUČILIŠTA U DUBROVNIKU</t>
  </si>
  <si>
    <t>A621148</t>
  </si>
  <si>
    <t>REDOVNA DJELATNOST VELEUČILIŠTA I VISOKIH ŠKOLA</t>
  </si>
  <si>
    <t>A621168</t>
  </si>
  <si>
    <t>REDOVNA DJELATNOST SVEUČILIŠTA U PULI</t>
  </si>
  <si>
    <t>A621180</t>
  </si>
  <si>
    <t>REKTORSKI ZBOR</t>
  </si>
  <si>
    <t>A621183</t>
  </si>
  <si>
    <t>STIPENDIJE I ŠKOLARINE ZA DOKTORSKI STUDIJ</t>
  </si>
  <si>
    <t>A679071</t>
  </si>
  <si>
    <t>EU PROJEKTI SVEUČILIŠTA U OSIJEKU (IZ EVIDENCIJSKIH PRIHODA)</t>
  </si>
  <si>
    <t>A679072</t>
  </si>
  <si>
    <t>EU PROJEKTI SVEUČILIŠTA U RIJECI (IZ EVIDENCIJSKIH PRIHODA)</t>
  </si>
  <si>
    <t>A679073</t>
  </si>
  <si>
    <t>EU PROJEKTI SVEUČILIŠTA U DUBROVNIKU (IZ EVIDENCIJSKIH PRIHODA)</t>
  </si>
  <si>
    <t>A679074</t>
  </si>
  <si>
    <t>EU PROJEKTI SVEUČILIŠTA U ZADRU (IZ EVIDENCIJSKIH PRIHODA)</t>
  </si>
  <si>
    <t>A679075</t>
  </si>
  <si>
    <t>EU PROJEKTI SVEUČILIŠTA U PULI (IZ EVIDENCIJSKIH PRIHODA)</t>
  </si>
  <si>
    <t>A679076</t>
  </si>
  <si>
    <t>EU PROJEKTI VELEUČILIŠTA I VISOKIH ŠKOLA (IZ EVIDENCIJSKIH PRIHODA)</t>
  </si>
  <si>
    <t>A679077</t>
  </si>
  <si>
    <t>EU PROJEKTI SVEUČILIŠTA U SPLITU (IZ EVIDENCIJSKIH PRIHODA)</t>
  </si>
  <si>
    <t>A679080</t>
  </si>
  <si>
    <t>REDOVNA DJELATNOST SVEUČILIŠTA SJEVER</t>
  </si>
  <si>
    <t>A679081</t>
  </si>
  <si>
    <t>EU PROJEKTI SVEUČILIŠTA SJEVER (IZ EVIDENCIJSKIH PRIHODA)</t>
  </si>
  <si>
    <t>A679089</t>
  </si>
  <si>
    <t>REDOVNA DJELATNOST SVEUČILIŠTA U RIJECI (IZ EVIDENCIJSKIH PRIHODA)</t>
  </si>
  <si>
    <t>A679090</t>
  </si>
  <si>
    <t>REDOVNA DJELATNOST SVEUČILIŠTA U OSIJEKU (IZ EVIDENCIJSKIH PRIHODA)</t>
  </si>
  <si>
    <t>A679091</t>
  </si>
  <si>
    <t>REDOVNA DJELATNOST SVEUČILIŠTA U SPLITU (IZ EVIDENCIJSKIH PRIHODA)</t>
  </si>
  <si>
    <t>A679092</t>
  </si>
  <si>
    <t>REDOVNA DJELATNOST SVEUČILIŠTA U ZADRU (IZ EVIDENCIJSKIH PRIHODA)</t>
  </si>
  <si>
    <t>A679093</t>
  </si>
  <si>
    <t>REDOVNA DJELATNOST SVEUČILIŠTA U DUBROVNIKU (IZ EVIDENCIJSKIH PRIHODA)</t>
  </si>
  <si>
    <t>A679094</t>
  </si>
  <si>
    <t>REDOVNA DJELATNOST VELEUČILIŠTA I VISOKIH ŠKOLA (IZ EVIDENCIJSKIH PRIHODA)</t>
  </si>
  <si>
    <t>A679095</t>
  </si>
  <si>
    <t>REDOVNA DJELATNOST SVEUČILIŠTA U PULI (IZ EVIDENCIJSKIH PRIHODA)</t>
  </si>
  <si>
    <t>A679096</t>
  </si>
  <si>
    <t>REDOVNA DJELATNOST SVEUČILIŠTA SJEVER (IZ EVIDENCIJSKIH PRIHODA)</t>
  </si>
  <si>
    <t>A679110</t>
  </si>
  <si>
    <t>POTPORA UMJETNIČKIM STUDIJIMA</t>
  </si>
  <si>
    <t>A679112</t>
  </si>
  <si>
    <t>REDOVNA DJELATNOST SVEUČILIŠTA U SLAVONSKOM BRODU</t>
  </si>
  <si>
    <t>A679114</t>
  </si>
  <si>
    <t>REDOVNA DJELATNOST SVEUČILIŠTA U SLAVONSKOM BRODU (IZ EVIDENCIJSKIH PRIHODA)</t>
  </si>
  <si>
    <t>A679115</t>
  </si>
  <si>
    <t>EU PROJEKTI SVEUČILIŠTA U SLAVONSKOM BRODU  (IZ EVIDENCIJSKIH PRIHODA)</t>
  </si>
  <si>
    <t>A679117</t>
  </si>
  <si>
    <t>HPC - PROJEKT ISTRAŽIVANJA NA PODRUČJU POTRESNOG INŽENJERSTVA</t>
  </si>
  <si>
    <t>A679118</t>
  </si>
  <si>
    <t>PROJEKT PRAĆENJA GEOLOŠKIH HAZARDA I RIZIKA NAKON POTRESA U PETRINJI</t>
  </si>
  <si>
    <t>K621061</t>
  </si>
  <si>
    <t>ODRŽAVANJE OBJEKATA VISOKOOBRAZOVNIH USTANOVA</t>
  </si>
  <si>
    <t>5765111</t>
  </si>
  <si>
    <t>FSEU potres ožujak 2020. predfinanciran iz izvora 11</t>
  </si>
  <si>
    <t>K679084</t>
  </si>
  <si>
    <t>OP KONKURENTNOST I KOHEZIJA 2014.-2020., PRIORITET 1, 9 i 10</t>
  </si>
  <si>
    <t>563</t>
  </si>
  <si>
    <t>Europski fond za regionalni razvoj (EFRR)</t>
  </si>
  <si>
    <t>K679106</t>
  </si>
  <si>
    <t>OP UČINKOVITI LJUDSKI POTENCIJALI 2014.-2020., PRIORITET 3</t>
  </si>
  <si>
    <t>561</t>
  </si>
  <si>
    <t>Europski socijalni fond (ESF)</t>
  </si>
  <si>
    <t>5761</t>
  </si>
  <si>
    <t>Fond solidarnosti Europske unije – potres ožujak 2020.</t>
  </si>
  <si>
    <t>815</t>
  </si>
  <si>
    <t>Namjenski primitak - NPOO</t>
  </si>
  <si>
    <t>K679122</t>
  </si>
  <si>
    <t>RAZVOJ MREŽE SEIZMOLOŠKIH PODATAKA - NPOO (C6.1.R4-I1)</t>
  </si>
  <si>
    <t>K679124</t>
  </si>
  <si>
    <t>PROGRAM UČINKOVITI LJUDSKI POTENCIJALI 2021.-2027., PRIORITET 2</t>
  </si>
  <si>
    <t>K679126</t>
  </si>
  <si>
    <t>PROGRAM KONKURENTNOST I KOHEZIJA 2021.-2027., PRIORITET 1</t>
  </si>
  <si>
    <t>ZNANOST I TEHNOLOŠKI RAZVOJ</t>
  </si>
  <si>
    <t>3801</t>
  </si>
  <si>
    <t>ULAGANJE U ZNANSTVENO ISTRAŽIVAČKU DJELATNOST</t>
  </si>
  <si>
    <t>A622012</t>
  </si>
  <si>
    <t>REDOVNA DJELATNOST SEIZMOLOŠKE SLUŽBE</t>
  </si>
  <si>
    <t>08008</t>
  </si>
  <si>
    <t>Javni instituti u Republici Hrvatskoj</t>
  </si>
  <si>
    <t>A622150</t>
  </si>
  <si>
    <t>PROGRAMSKO FINANCIRANJE JAVNIH INSTITUTA</t>
  </si>
  <si>
    <t>A622151</t>
  </si>
  <si>
    <t>PROGRAMSKO FINANCIRANJE JAVNIH INSTITUTA – IZ EVIDENCIJSKIH PRIHODA</t>
  </si>
  <si>
    <t>A622152</t>
  </si>
  <si>
    <t>PROGRAMSKO FINANCIRANJE JAVNIH INSTITUTA  - IZ STRUKTURNIH I INVESTICIJSKIH FONDOVA EU</t>
  </si>
  <si>
    <t>A622153</t>
  </si>
  <si>
    <t>SAMOSTALNA DJELATNOST JAVNIH INSTITUTA – IZ EVIDENCIJSKIH PRIHODA</t>
  </si>
  <si>
    <t>K622138</t>
  </si>
  <si>
    <t>K622139</t>
  </si>
  <si>
    <t>K622144</t>
  </si>
  <si>
    <t>OBNOVA INFRASTRUKTURE U PODRUČJU OBRAZOVANJA OŠTEĆENE POTRESOM FSEU.2022.MZO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</si>
</sst>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  <charset val="238"/>
    </font>
    <font>
      <sz val="10"/>
      <color indexed="8"/>
      <name val="Arial"/>
      <family val="2"/>
    </font>
    <font>
      <b/>
      <sz val="10"/>
      <color indexed="44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Arial"/>
      <family val="2"/>
    </font>
    <font>
      <b/>
      <sz val="10"/>
      <name val="Times New Roman"/>
      <family val="1"/>
    </font>
    <font>
      <sz val="10"/>
      <color indexed="44"/>
      <name val="Arial"/>
      <family val="2"/>
      <charset val="238"/>
    </font>
    <font>
      <sz val="10"/>
      <name val="Arial"/>
      <family val="2"/>
      <charset val="238"/>
    </font>
    <font>
      <sz val="10"/>
      <color indexed="39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sz val="10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0"/>
      <name val="Arial"/>
      <family val="2"/>
    </font>
    <font>
      <sz val="10"/>
      <color rgb="FFFF0000"/>
      <name val="Times New Roman"/>
      <family val="1"/>
      <charset val="238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theme="0"/>
      <name val="Times New Roman"/>
      <family val="1"/>
      <charset val="238"/>
    </font>
    <font>
      <sz val="10"/>
      <color theme="0"/>
      <name val="Times New Roman"/>
      <family val="1"/>
      <charset val="238"/>
    </font>
    <font>
      <b/>
      <sz val="8"/>
      <name val="Arial"/>
      <family val="2"/>
      <charset val="238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E659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</borders>
  <cellStyleXfs count="47">
    <xf numFmtId="0" fontId="0" fillId="0" borderId="0"/>
    <xf numFmtId="0" fontId="2" fillId="0" borderId="0"/>
    <xf numFmtId="0" fontId="5" fillId="5" borderId="6" applyNumberFormat="0" applyProtection="0">
      <alignment horizontal="left" vertical="center" indent="1"/>
    </xf>
    <xf numFmtId="4" fontId="19" fillId="6" borderId="6" applyNumberFormat="0" applyProtection="0">
      <alignment vertical="center"/>
    </xf>
    <xf numFmtId="0" fontId="13" fillId="7" borderId="6" applyNumberFormat="0" applyProtection="0">
      <alignment horizontal="left" vertical="center" indent="1"/>
    </xf>
    <xf numFmtId="0" fontId="20" fillId="5" borderId="6" applyNumberFormat="0" applyProtection="0">
      <alignment horizontal="center" vertical="center"/>
    </xf>
    <xf numFmtId="0" fontId="18" fillId="0" borderId="6" applyNumberFormat="0" applyProtection="0">
      <alignment horizontal="left" vertical="center" wrapText="1" justifyLastLine="1"/>
    </xf>
    <xf numFmtId="0" fontId="18" fillId="0" borderId="6" applyNumberFormat="0" applyProtection="0">
      <alignment horizontal="left" vertical="center" wrapText="1"/>
    </xf>
    <xf numFmtId="4" fontId="21" fillId="0" borderId="6" applyNumberFormat="0" applyProtection="0">
      <alignment horizontal="right" vertical="center"/>
    </xf>
    <xf numFmtId="0" fontId="18" fillId="0" borderId="6" applyNumberFormat="0" applyProtection="0">
      <alignment horizontal="left" vertical="center" wrapText="1"/>
    </xf>
    <xf numFmtId="0" fontId="23" fillId="0" borderId="6" applyNumberFormat="0" applyProtection="0">
      <alignment horizontal="left" vertical="center" wrapText="1"/>
    </xf>
    <xf numFmtId="4" fontId="19" fillId="8" borderId="6" applyNumberFormat="0" applyProtection="0">
      <alignment horizontal="left" vertical="center" indent="1"/>
    </xf>
    <xf numFmtId="0" fontId="27" fillId="0" borderId="0"/>
    <xf numFmtId="0" fontId="31" fillId="0" borderId="0"/>
    <xf numFmtId="0" fontId="1" fillId="0" borderId="0"/>
    <xf numFmtId="0" fontId="12" fillId="0" borderId="0"/>
    <xf numFmtId="4" fontId="28" fillId="6" borderId="6" applyNumberFormat="0" applyProtection="0">
      <alignment vertical="center"/>
    </xf>
    <xf numFmtId="4" fontId="19" fillId="6" borderId="6" applyNumberFormat="0" applyProtection="0">
      <alignment horizontal="left" vertical="center" indent="1"/>
    </xf>
    <xf numFmtId="4" fontId="19" fillId="6" borderId="6" applyNumberFormat="0" applyProtection="0">
      <alignment horizontal="left" vertical="center" indent="1"/>
    </xf>
    <xf numFmtId="4" fontId="19" fillId="9" borderId="6" applyNumberFormat="0" applyProtection="0">
      <alignment horizontal="right" vertical="center"/>
    </xf>
    <xf numFmtId="4" fontId="19" fillId="10" borderId="6" applyNumberFormat="0" applyProtection="0">
      <alignment horizontal="right" vertical="center"/>
    </xf>
    <xf numFmtId="4" fontId="19" fillId="11" borderId="6" applyNumberFormat="0" applyProtection="0">
      <alignment horizontal="right" vertical="center"/>
    </xf>
    <xf numFmtId="4" fontId="19" fillId="12" borderId="6" applyNumberFormat="0" applyProtection="0">
      <alignment horizontal="right" vertical="center"/>
    </xf>
    <xf numFmtId="4" fontId="19" fillId="13" borderId="6" applyNumberFormat="0" applyProtection="0">
      <alignment horizontal="right" vertical="center"/>
    </xf>
    <xf numFmtId="4" fontId="19" fillId="14" borderId="6" applyNumberFormat="0" applyProtection="0">
      <alignment horizontal="right" vertical="center"/>
    </xf>
    <xf numFmtId="4" fontId="19" fillId="15" borderId="6" applyNumberFormat="0" applyProtection="0">
      <alignment horizontal="right" vertical="center"/>
    </xf>
    <xf numFmtId="4" fontId="19" fillId="16" borderId="6" applyNumberFormat="0" applyProtection="0">
      <alignment horizontal="right" vertical="center"/>
    </xf>
    <xf numFmtId="4" fontId="19" fillId="17" borderId="6" applyNumberFormat="0" applyProtection="0">
      <alignment horizontal="right" vertical="center"/>
    </xf>
    <xf numFmtId="4" fontId="24" fillId="18" borderId="6" applyNumberFormat="0" applyProtection="0">
      <alignment horizontal="left" vertical="center" indent="1"/>
    </xf>
    <xf numFmtId="4" fontId="19" fillId="19" borderId="8" applyNumberFormat="0" applyProtection="0">
      <alignment horizontal="left" vertical="center" indent="1"/>
    </xf>
    <xf numFmtId="4" fontId="3" fillId="20" borderId="0" applyNumberFormat="0" applyProtection="0">
      <alignment horizontal="left" vertical="center" indent="1"/>
    </xf>
    <xf numFmtId="4" fontId="12" fillId="19" borderId="6" applyNumberFormat="0" applyProtection="0">
      <alignment horizontal="left" vertical="center" indent="1"/>
    </xf>
    <xf numFmtId="4" fontId="12" fillId="7" borderId="6" applyNumberFormat="0" applyProtection="0">
      <alignment horizontal="left" vertical="center" indent="1"/>
    </xf>
    <xf numFmtId="0" fontId="13" fillId="21" borderId="6" applyNumberFormat="0" applyProtection="0">
      <alignment horizontal="left" vertical="center" indent="1"/>
    </xf>
    <xf numFmtId="0" fontId="13" fillId="22" borderId="6" applyNumberFormat="0" applyProtection="0">
      <alignment horizontal="left" vertical="center" indent="1"/>
    </xf>
    <xf numFmtId="0" fontId="13" fillId="23" borderId="6" applyNumberFormat="0" applyProtection="0">
      <alignment horizontal="left" vertical="center" indent="1"/>
    </xf>
    <xf numFmtId="0" fontId="27" fillId="0" borderId="0"/>
    <xf numFmtId="0" fontId="31" fillId="0" borderId="0"/>
    <xf numFmtId="4" fontId="19" fillId="8" borderId="6" applyNumberFormat="0" applyProtection="0">
      <alignment vertical="center"/>
    </xf>
    <xf numFmtId="4" fontId="28" fillId="8" borderId="6" applyNumberFormat="0" applyProtection="0">
      <alignment vertical="center"/>
    </xf>
    <xf numFmtId="4" fontId="19" fillId="8" borderId="6" applyNumberFormat="0" applyProtection="0">
      <alignment horizontal="left" vertical="center" indent="1"/>
    </xf>
    <xf numFmtId="4" fontId="28" fillId="19" borderId="6" applyNumberFormat="0" applyProtection="0">
      <alignment horizontal="right" vertical="center"/>
    </xf>
    <xf numFmtId="0" fontId="23" fillId="23" borderId="6" applyNumberFormat="0" applyProtection="0">
      <alignment horizontal="left" vertical="center" indent="1"/>
    </xf>
    <xf numFmtId="0" fontId="5" fillId="5" borderId="6" applyNumberFormat="0" applyProtection="0">
      <alignment horizontal="center" vertical="top" wrapText="1"/>
    </xf>
    <xf numFmtId="0" fontId="30" fillId="0" borderId="0" applyNumberFormat="0" applyProtection="0"/>
    <xf numFmtId="4" fontId="29" fillId="19" borderId="6" applyNumberFormat="0" applyProtection="0">
      <alignment horizontal="right" vertical="center"/>
    </xf>
    <xf numFmtId="9" fontId="37" fillId="0" borderId="0" applyFont="0" applyFill="0" applyBorder="0" applyAlignment="0" applyProtection="0"/>
  </cellStyleXfs>
  <cellXfs count="296">
    <xf numFmtId="0" fontId="0" fillId="0" borderId="0" xfId="0"/>
    <xf numFmtId="0" fontId="4" fillId="0" borderId="0" xfId="1" applyFont="1" applyAlignment="1">
      <alignment horizontal="center" vertical="center" wrapText="1"/>
    </xf>
    <xf numFmtId="4" fontId="4" fillId="0" borderId="0" xfId="1" applyNumberFormat="1" applyFont="1" applyAlignment="1">
      <alignment horizontal="center" vertical="center" wrapText="1"/>
    </xf>
    <xf numFmtId="3" fontId="4" fillId="0" borderId="0" xfId="1" applyNumberFormat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3" fillId="0" borderId="0" xfId="1" applyNumberFormat="1" applyFont="1" applyAlignment="1">
      <alignment horizontal="center" vertical="center" wrapText="1"/>
    </xf>
    <xf numFmtId="3" fontId="3" fillId="0" borderId="0" xfId="1" applyNumberFormat="1" applyFont="1" applyAlignment="1">
      <alignment horizontal="center" vertical="center" wrapText="1"/>
    </xf>
    <xf numFmtId="4" fontId="6" fillId="0" borderId="1" xfId="1" applyNumberFormat="1" applyFont="1" applyBorder="1" applyAlignment="1">
      <alignment horizontal="center" vertical="center" wrapText="1"/>
    </xf>
    <xf numFmtId="3" fontId="7" fillId="0" borderId="1" xfId="1" applyNumberFormat="1" applyFont="1" applyBorder="1" applyAlignment="1">
      <alignment horizontal="center" vertical="center"/>
    </xf>
    <xf numFmtId="4" fontId="4" fillId="0" borderId="1" xfId="1" applyNumberFormat="1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right" vertical="center"/>
    </xf>
    <xf numFmtId="4" fontId="9" fillId="0" borderId="2" xfId="1" quotePrefix="1" applyNumberFormat="1" applyFont="1" applyBorder="1" applyAlignment="1">
      <alignment horizontal="center" vertical="center" wrapText="1"/>
    </xf>
    <xf numFmtId="3" fontId="9" fillId="0" borderId="2" xfId="1" quotePrefix="1" applyNumberFormat="1" applyFont="1" applyBorder="1" applyAlignment="1">
      <alignment horizontal="center" vertical="center" wrapText="1"/>
    </xf>
    <xf numFmtId="3" fontId="10" fillId="2" borderId="2" xfId="1" applyNumberFormat="1" applyFont="1" applyFill="1" applyBorder="1" applyAlignment="1">
      <alignment horizontal="center" vertical="center" wrapText="1"/>
    </xf>
    <xf numFmtId="4" fontId="10" fillId="2" borderId="2" xfId="1" applyNumberFormat="1" applyFont="1" applyFill="1" applyBorder="1" applyAlignment="1">
      <alignment horizontal="center" vertical="center" wrapText="1"/>
    </xf>
    <xf numFmtId="4" fontId="5" fillId="0" borderId="2" xfId="1" applyNumberFormat="1" applyFont="1" applyBorder="1" applyAlignment="1">
      <alignment vertical="center" wrapText="1"/>
    </xf>
    <xf numFmtId="3" fontId="5" fillId="0" borderId="2" xfId="1" applyNumberFormat="1" applyFont="1" applyBorder="1" applyAlignment="1">
      <alignment vertical="center" wrapText="1"/>
    </xf>
    <xf numFmtId="4" fontId="5" fillId="0" borderId="2" xfId="1" applyNumberFormat="1" applyFont="1" applyBorder="1" applyAlignment="1">
      <alignment horizontal="right" vertical="center" wrapText="1"/>
    </xf>
    <xf numFmtId="4" fontId="5" fillId="3" borderId="2" xfId="1" applyNumberFormat="1" applyFont="1" applyFill="1" applyBorder="1" applyAlignment="1">
      <alignment vertical="center"/>
    </xf>
    <xf numFmtId="3" fontId="5" fillId="3" borderId="2" xfId="1" applyNumberFormat="1" applyFont="1" applyFill="1" applyBorder="1" applyAlignment="1">
      <alignment vertical="center"/>
    </xf>
    <xf numFmtId="0" fontId="5" fillId="3" borderId="3" xfId="1" applyFont="1" applyFill="1" applyBorder="1" applyAlignment="1">
      <alignment horizontal="left" vertical="center"/>
    </xf>
    <xf numFmtId="0" fontId="5" fillId="3" borderId="4" xfId="1" applyFont="1" applyFill="1" applyBorder="1" applyAlignment="1">
      <alignment vertical="center"/>
    </xf>
    <xf numFmtId="4" fontId="5" fillId="3" borderId="2" xfId="1" applyNumberFormat="1" applyFont="1" applyFill="1" applyBorder="1" applyAlignment="1">
      <alignment vertical="center" wrapText="1"/>
    </xf>
    <xf numFmtId="3" fontId="5" fillId="3" borderId="2" xfId="1" applyNumberFormat="1" applyFont="1" applyFill="1" applyBorder="1" applyAlignment="1">
      <alignment vertical="center" wrapText="1"/>
    </xf>
    <xf numFmtId="4" fontId="11" fillId="0" borderId="0" xfId="1" applyNumberFormat="1" applyFont="1" applyAlignment="1">
      <alignment horizontal="center" vertical="center" wrapText="1"/>
    </xf>
    <xf numFmtId="3" fontId="11" fillId="0" borderId="0" xfId="1" applyNumberFormat="1" applyFont="1" applyAlignment="1">
      <alignment horizontal="center" vertical="center" wrapText="1"/>
    </xf>
    <xf numFmtId="4" fontId="12" fillId="0" borderId="0" xfId="1" applyNumberFormat="1" applyFont="1"/>
    <xf numFmtId="4" fontId="9" fillId="2" borderId="2" xfId="1" applyNumberFormat="1" applyFont="1" applyFill="1" applyBorder="1" applyAlignment="1">
      <alignment horizontal="center" vertical="center" wrapText="1"/>
    </xf>
    <xf numFmtId="4" fontId="0" fillId="0" borderId="0" xfId="0" applyNumberFormat="1"/>
    <xf numFmtId="3" fontId="0" fillId="0" borderId="0" xfId="0" applyNumberFormat="1"/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4" fillId="0" borderId="0" xfId="0" applyFont="1" applyAlignment="1">
      <alignment wrapText="1"/>
    </xf>
    <xf numFmtId="4" fontId="14" fillId="0" borderId="0" xfId="0" applyNumberFormat="1" applyFont="1"/>
    <xf numFmtId="3" fontId="14" fillId="0" borderId="0" xfId="0" applyNumberFormat="1" applyFont="1"/>
    <xf numFmtId="0" fontId="3" fillId="0" borderId="0" xfId="14" applyFont="1" applyAlignment="1">
      <alignment vertical="center" wrapText="1"/>
    </xf>
    <xf numFmtId="0" fontId="27" fillId="0" borderId="0" xfId="12"/>
    <xf numFmtId="0" fontId="14" fillId="0" borderId="0" xfId="12" applyFont="1" applyAlignment="1">
      <alignment horizontal="center" vertical="center"/>
    </xf>
    <xf numFmtId="0" fontId="17" fillId="0" borderId="0" xfId="12" applyFont="1" applyAlignment="1">
      <alignment horizontal="center" vertical="center"/>
    </xf>
    <xf numFmtId="0" fontId="4" fillId="0" borderId="0" xfId="14" applyFont="1" applyAlignment="1">
      <alignment horizontal="center" vertical="center" wrapText="1"/>
    </xf>
    <xf numFmtId="0" fontId="12" fillId="0" borderId="0" xfId="14" applyFont="1" applyAlignment="1">
      <alignment vertical="center" wrapText="1"/>
    </xf>
    <xf numFmtId="4" fontId="21" fillId="0" borderId="0" xfId="8" applyNumberFormat="1" applyBorder="1">
      <alignment horizontal="right" vertical="center"/>
    </xf>
    <xf numFmtId="3" fontId="21" fillId="0" borderId="0" xfId="8" applyNumberFormat="1" applyBorder="1">
      <alignment horizontal="right" vertical="center"/>
    </xf>
    <xf numFmtId="0" fontId="13" fillId="0" borderId="0" xfId="12" applyFont="1"/>
    <xf numFmtId="0" fontId="23" fillId="0" borderId="0" xfId="12" applyFont="1"/>
    <xf numFmtId="0" fontId="23" fillId="0" borderId="0" xfId="10" quotePrefix="1" applyBorder="1">
      <alignment horizontal="left" vertical="center" wrapText="1"/>
    </xf>
    <xf numFmtId="0" fontId="21" fillId="0" borderId="0" xfId="8" applyNumberFormat="1" applyBorder="1">
      <alignment horizontal="right" vertical="center"/>
    </xf>
    <xf numFmtId="0" fontId="23" fillId="0" borderId="0" xfId="10" quotePrefix="1" applyBorder="1" applyAlignment="1">
      <alignment horizontal="left" vertical="center" wrapText="1" indent="6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3" fillId="0" borderId="0" xfId="10" quotePrefix="1" applyBorder="1" applyAlignment="1">
      <alignment horizontal="left" vertical="center" wrapText="1" indent="8"/>
    </xf>
    <xf numFmtId="0" fontId="14" fillId="0" borderId="0" xfId="12" applyFont="1"/>
    <xf numFmtId="0" fontId="5" fillId="0" borderId="0" xfId="2" quotePrefix="1" applyNumberFormat="1" applyFill="1" applyBorder="1">
      <alignment horizontal="left" vertical="center" indent="1"/>
    </xf>
    <xf numFmtId="0" fontId="18" fillId="0" borderId="0" xfId="12" applyFont="1"/>
    <xf numFmtId="0" fontId="5" fillId="0" borderId="0" xfId="12" applyFont="1"/>
    <xf numFmtId="0" fontId="25" fillId="0" borderId="0" xfId="12" applyFont="1"/>
    <xf numFmtId="0" fontId="20" fillId="0" borderId="0" xfId="5" quotePrefix="1" applyFill="1" applyBorder="1">
      <alignment horizontal="center" vertical="center"/>
    </xf>
    <xf numFmtId="0" fontId="18" fillId="0" borderId="0" xfId="6" quotePrefix="1" applyBorder="1" applyAlignment="1">
      <alignment horizontal="left" vertical="center" wrapText="1" indent="2" justifyLastLine="1"/>
    </xf>
    <xf numFmtId="4" fontId="24" fillId="0" borderId="0" xfId="3" applyNumberFormat="1" applyFont="1" applyFill="1" applyBorder="1">
      <alignment vertical="center"/>
    </xf>
    <xf numFmtId="3" fontId="24" fillId="0" borderId="0" xfId="3" applyNumberFormat="1" applyFont="1" applyFill="1" applyBorder="1">
      <alignment vertical="center"/>
    </xf>
    <xf numFmtId="0" fontId="23" fillId="0" borderId="0" xfId="9" quotePrefix="1" applyFont="1" applyBorder="1" applyAlignment="1">
      <alignment horizontal="left" vertical="center" wrapText="1" indent="4"/>
    </xf>
    <xf numFmtId="0" fontId="23" fillId="0" borderId="0" xfId="9" quotePrefix="1" applyFont="1" applyBorder="1">
      <alignment horizontal="left" vertical="center" wrapText="1"/>
    </xf>
    <xf numFmtId="0" fontId="18" fillId="0" borderId="0" xfId="7" quotePrefix="1" applyBorder="1" applyAlignment="1">
      <alignment horizontal="left" vertical="center" wrapText="1" indent="3"/>
    </xf>
    <xf numFmtId="0" fontId="18" fillId="0" borderId="0" xfId="7" quotePrefix="1" applyBorder="1">
      <alignment horizontal="left" vertical="center" wrapText="1"/>
    </xf>
    <xf numFmtId="0" fontId="23" fillId="0" borderId="0" xfId="10" quotePrefix="1" applyBorder="1" applyAlignment="1">
      <alignment horizontal="left" vertical="center" wrapText="1" indent="7"/>
    </xf>
    <xf numFmtId="4" fontId="9" fillId="0" borderId="0" xfId="3" applyNumberFormat="1" applyFont="1" applyFill="1" applyBorder="1">
      <alignment vertical="center"/>
    </xf>
    <xf numFmtId="0" fontId="13" fillId="0" borderId="0" xfId="2" quotePrefix="1" applyNumberFormat="1" applyFont="1" applyFill="1" applyBorder="1">
      <alignment horizontal="left" vertical="center" indent="1"/>
    </xf>
    <xf numFmtId="0" fontId="26" fillId="0" borderId="0" xfId="5" quotePrefix="1" applyFont="1" applyFill="1" applyBorder="1">
      <alignment horizontal="center" vertical="center"/>
    </xf>
    <xf numFmtId="0" fontId="18" fillId="0" borderId="0" xfId="6" quotePrefix="1" applyBorder="1">
      <alignment horizontal="left" vertical="center" wrapText="1" justifyLastLine="1"/>
    </xf>
    <xf numFmtId="0" fontId="18" fillId="0" borderId="0" xfId="9" quotePrefix="1" applyBorder="1" applyAlignment="1">
      <alignment horizontal="left" vertical="center" wrapText="1" indent="4"/>
    </xf>
    <xf numFmtId="0" fontId="18" fillId="0" borderId="0" xfId="9" quotePrefix="1" applyBorder="1">
      <alignment horizontal="left" vertical="center" wrapText="1"/>
    </xf>
    <xf numFmtId="0" fontId="18" fillId="0" borderId="0" xfId="10" quotePrefix="1" applyFont="1" applyBorder="1" applyAlignment="1">
      <alignment horizontal="left" vertical="center" wrapText="1" indent="5"/>
    </xf>
    <xf numFmtId="0" fontId="18" fillId="0" borderId="0" xfId="10" quotePrefix="1" applyFont="1" applyBorder="1">
      <alignment horizontal="left" vertical="center" wrapText="1"/>
    </xf>
    <xf numFmtId="3" fontId="19" fillId="0" borderId="0" xfId="3" applyNumberFormat="1" applyFill="1" applyBorder="1">
      <alignment vertical="center"/>
    </xf>
    <xf numFmtId="4" fontId="19" fillId="0" borderId="0" xfId="3" applyNumberFormat="1" applyFill="1" applyBorder="1">
      <alignment vertical="center"/>
    </xf>
    <xf numFmtId="0" fontId="19" fillId="0" borderId="0" xfId="3" applyNumberFormat="1" applyFill="1" applyBorder="1">
      <alignment vertical="center"/>
    </xf>
    <xf numFmtId="0" fontId="23" fillId="0" borderId="0" xfId="42" quotePrefix="1" applyFill="1" applyBorder="1">
      <alignment horizontal="left" vertical="center" indent="1"/>
    </xf>
    <xf numFmtId="0" fontId="21" fillId="24" borderId="0" xfId="8" applyNumberFormat="1" applyFill="1" applyBorder="1">
      <alignment horizontal="right" vertical="center"/>
    </xf>
    <xf numFmtId="3" fontId="21" fillId="24" borderId="0" xfId="8" applyNumberFormat="1" applyFill="1" applyBorder="1">
      <alignment horizontal="right" vertical="center"/>
    </xf>
    <xf numFmtId="4" fontId="4" fillId="0" borderId="0" xfId="14" applyNumberFormat="1" applyFont="1" applyAlignment="1">
      <alignment horizontal="center" vertical="center" wrapText="1"/>
    </xf>
    <xf numFmtId="4" fontId="21" fillId="24" borderId="0" xfId="8" applyNumberFormat="1" applyFill="1" applyBorder="1">
      <alignment horizontal="right" vertical="center"/>
    </xf>
    <xf numFmtId="0" fontId="23" fillId="24" borderId="0" xfId="10" quotePrefix="1" applyFill="1" applyBorder="1" applyAlignment="1">
      <alignment horizontal="left" vertical="center" wrapText="1" indent="5"/>
    </xf>
    <xf numFmtId="0" fontId="23" fillId="24" borderId="0" xfId="10" quotePrefix="1" applyFill="1" applyBorder="1">
      <alignment horizontal="left" vertical="center" wrapText="1"/>
    </xf>
    <xf numFmtId="0" fontId="23" fillId="24" borderId="0" xfId="9" quotePrefix="1" applyFont="1" applyFill="1" applyBorder="1" applyAlignment="1">
      <alignment horizontal="left" vertical="center" wrapText="1" indent="4"/>
    </xf>
    <xf numFmtId="0" fontId="23" fillId="24" borderId="0" xfId="9" quotePrefix="1" applyFont="1" applyFill="1" applyBorder="1">
      <alignment horizontal="left" vertical="center" wrapText="1"/>
    </xf>
    <xf numFmtId="0" fontId="18" fillId="24" borderId="0" xfId="7" quotePrefix="1" applyFill="1" applyBorder="1" applyAlignment="1">
      <alignment horizontal="left" vertical="center" wrapText="1" indent="3"/>
    </xf>
    <xf numFmtId="0" fontId="18" fillId="24" borderId="0" xfId="7" quotePrefix="1" applyFill="1" applyBorder="1">
      <alignment horizontal="left" vertical="center" wrapText="1"/>
    </xf>
    <xf numFmtId="4" fontId="22" fillId="24" borderId="0" xfId="8" applyNumberFormat="1" applyFont="1" applyFill="1" applyBorder="1">
      <alignment horizontal="right" vertical="center"/>
    </xf>
    <xf numFmtId="3" fontId="22" fillId="24" borderId="0" xfId="8" applyNumberFormat="1" applyFont="1" applyFill="1" applyBorder="1">
      <alignment horizontal="right" vertical="center"/>
    </xf>
    <xf numFmtId="0" fontId="18" fillId="25" borderId="0" xfId="6" quotePrefix="1" applyFill="1" applyBorder="1" applyAlignment="1">
      <alignment horizontal="left" vertical="center" wrapText="1" indent="2" justifyLastLine="1"/>
    </xf>
    <xf numFmtId="4" fontId="24" fillId="25" borderId="0" xfId="3" applyNumberFormat="1" applyFont="1" applyFill="1" applyBorder="1">
      <alignment vertical="center"/>
    </xf>
    <xf numFmtId="3" fontId="24" fillId="25" borderId="0" xfId="3" applyNumberFormat="1" applyFont="1" applyFill="1" applyBorder="1">
      <alignment vertical="center"/>
    </xf>
    <xf numFmtId="4" fontId="22" fillId="26" borderId="0" xfId="8" applyNumberFormat="1" applyFont="1" applyFill="1" applyBorder="1">
      <alignment horizontal="right" vertical="center"/>
    </xf>
    <xf numFmtId="3" fontId="22" fillId="26" borderId="0" xfId="8" applyNumberFormat="1" applyFont="1" applyFill="1" applyBorder="1">
      <alignment horizontal="right" vertical="center"/>
    </xf>
    <xf numFmtId="4" fontId="9" fillId="26" borderId="0" xfId="3" applyNumberFormat="1" applyFont="1" applyFill="1" applyBorder="1">
      <alignment vertical="center"/>
    </xf>
    <xf numFmtId="0" fontId="18" fillId="25" borderId="0" xfId="7" quotePrefix="1" applyFill="1" applyBorder="1" applyAlignment="1">
      <alignment horizontal="left" vertical="center" wrapText="1" indent="3"/>
    </xf>
    <xf numFmtId="0" fontId="18" fillId="25" borderId="0" xfId="7" quotePrefix="1" applyFill="1" applyBorder="1">
      <alignment horizontal="left" vertical="center" wrapText="1"/>
    </xf>
    <xf numFmtId="4" fontId="22" fillId="25" borderId="0" xfId="8" applyNumberFormat="1" applyFont="1" applyFill="1" applyBorder="1">
      <alignment horizontal="right" vertical="center"/>
    </xf>
    <xf numFmtId="3" fontId="22" fillId="25" borderId="0" xfId="8" applyNumberFormat="1" applyFont="1" applyFill="1" applyBorder="1">
      <alignment horizontal="right" vertical="center"/>
    </xf>
    <xf numFmtId="4" fontId="9" fillId="25" borderId="0" xfId="3" applyNumberFormat="1" applyFont="1" applyFill="1" applyBorder="1">
      <alignment vertical="center"/>
    </xf>
    <xf numFmtId="0" fontId="17" fillId="25" borderId="0" xfId="12" applyFont="1" applyFill="1" applyAlignment="1">
      <alignment horizontal="center" vertical="center"/>
    </xf>
    <xf numFmtId="0" fontId="17" fillId="26" borderId="0" xfId="12" applyFont="1" applyFill="1" applyAlignment="1">
      <alignment horizontal="center" vertical="center"/>
    </xf>
    <xf numFmtId="3" fontId="18" fillId="26" borderId="0" xfId="12" applyNumberFormat="1" applyFont="1" applyFill="1" applyAlignment="1">
      <alignment vertical="center" wrapText="1" justifyLastLine="1"/>
    </xf>
    <xf numFmtId="3" fontId="18" fillId="26" borderId="0" xfId="12" applyNumberFormat="1" applyFont="1" applyFill="1" applyAlignment="1">
      <alignment vertical="top" wrapText="1" justifyLastLine="1"/>
    </xf>
    <xf numFmtId="3" fontId="9" fillId="26" borderId="0" xfId="3" applyNumberFormat="1" applyFont="1" applyFill="1" applyBorder="1">
      <alignment vertical="center"/>
    </xf>
    <xf numFmtId="3" fontId="18" fillId="25" borderId="0" xfId="12" applyNumberFormat="1" applyFont="1" applyFill="1" applyAlignment="1">
      <alignment vertical="top" wrapText="1" justifyLastLine="1"/>
    </xf>
    <xf numFmtId="0" fontId="23" fillId="24" borderId="0" xfId="10" quotePrefix="1" applyFill="1" applyBorder="1" applyAlignment="1">
      <alignment horizontal="left" vertical="center" wrapText="1" indent="6"/>
    </xf>
    <xf numFmtId="0" fontId="23" fillId="25" borderId="0" xfId="10" quotePrefix="1" applyFill="1" applyBorder="1" applyAlignment="1">
      <alignment horizontal="left" vertical="center" wrapText="1" indent="5"/>
    </xf>
    <xf numFmtId="0" fontId="23" fillId="25" borderId="0" xfId="10" quotePrefix="1" applyFill="1" applyBorder="1">
      <alignment horizontal="left" vertical="center" wrapText="1"/>
    </xf>
    <xf numFmtId="4" fontId="32" fillId="24" borderId="0" xfId="8" applyNumberFormat="1" applyFont="1" applyFill="1" applyBorder="1">
      <alignment horizontal="right" vertical="center"/>
    </xf>
    <xf numFmtId="3" fontId="32" fillId="24" borderId="0" xfId="8" applyNumberFormat="1" applyFont="1" applyFill="1" applyBorder="1">
      <alignment horizontal="right" vertical="center"/>
    </xf>
    <xf numFmtId="4" fontId="33" fillId="25" borderId="0" xfId="8" applyNumberFormat="1" applyFont="1" applyFill="1" applyBorder="1">
      <alignment horizontal="right" vertical="center"/>
    </xf>
    <xf numFmtId="3" fontId="33" fillId="25" borderId="0" xfId="8" applyNumberFormat="1" applyFont="1" applyFill="1" applyBorder="1">
      <alignment horizontal="right" vertical="center"/>
    </xf>
    <xf numFmtId="0" fontId="18" fillId="26" borderId="0" xfId="9" quotePrefix="1" applyFill="1" applyBorder="1" applyAlignment="1">
      <alignment horizontal="left" vertical="center" wrapText="1" indent="4"/>
    </xf>
    <xf numFmtId="0" fontId="18" fillId="26" borderId="0" xfId="9" quotePrefix="1" applyFill="1" applyBorder="1">
      <alignment horizontal="left" vertical="center" wrapText="1"/>
    </xf>
    <xf numFmtId="4" fontId="21" fillId="26" borderId="0" xfId="8" applyNumberFormat="1" applyFill="1" applyBorder="1">
      <alignment horizontal="right" vertical="center"/>
    </xf>
    <xf numFmtId="4" fontId="33" fillId="25" borderId="0" xfId="8" applyNumberFormat="1" applyFont="1" applyFill="1" applyBorder="1" applyAlignment="1">
      <alignment horizontal="right"/>
    </xf>
    <xf numFmtId="4" fontId="5" fillId="27" borderId="2" xfId="1" applyNumberFormat="1" applyFont="1" applyFill="1" applyBorder="1" applyAlignment="1">
      <alignment vertical="center" wrapText="1"/>
    </xf>
    <xf numFmtId="3" fontId="5" fillId="27" borderId="2" xfId="1" applyNumberFormat="1" applyFont="1" applyFill="1" applyBorder="1" applyAlignment="1">
      <alignment vertical="center" wrapText="1"/>
    </xf>
    <xf numFmtId="3" fontId="33" fillId="0" borderId="0" xfId="8" applyNumberFormat="1" applyFont="1" applyBorder="1">
      <alignment horizontal="right" vertical="center"/>
    </xf>
    <xf numFmtId="3" fontId="34" fillId="0" borderId="0" xfId="3" applyNumberFormat="1" applyFont="1" applyFill="1" applyBorder="1">
      <alignment vertical="center"/>
    </xf>
    <xf numFmtId="3" fontId="19" fillId="0" borderId="0" xfId="3" applyNumberFormat="1" applyFill="1" applyBorder="1" applyAlignment="1">
      <alignment horizontal="right" vertical="center"/>
    </xf>
    <xf numFmtId="4" fontId="24" fillId="28" borderId="0" xfId="3" applyNumberFormat="1" applyFont="1" applyFill="1" applyBorder="1">
      <alignment vertical="center"/>
    </xf>
    <xf numFmtId="4" fontId="19" fillId="28" borderId="0" xfId="3" applyNumberFormat="1" applyFill="1" applyBorder="1">
      <alignment vertical="center"/>
    </xf>
    <xf numFmtId="4" fontId="21" fillId="28" borderId="0" xfId="8" applyNumberFormat="1" applyFill="1" applyBorder="1">
      <alignment horizontal="right" vertical="center"/>
    </xf>
    <xf numFmtId="0" fontId="19" fillId="28" borderId="0" xfId="3" applyNumberFormat="1" applyFill="1" applyBorder="1">
      <alignment vertical="center"/>
    </xf>
    <xf numFmtId="4" fontId="12" fillId="0" borderId="0" xfId="3" applyNumberFormat="1" applyFont="1" applyFill="1" applyBorder="1">
      <alignment vertical="center"/>
    </xf>
    <xf numFmtId="4" fontId="23" fillId="0" borderId="0" xfId="8" applyNumberFormat="1" applyFont="1" applyBorder="1">
      <alignment horizontal="right" vertical="center"/>
    </xf>
    <xf numFmtId="3" fontId="23" fillId="24" borderId="0" xfId="8" applyNumberFormat="1" applyFont="1" applyFill="1" applyBorder="1">
      <alignment horizontal="right" vertical="center"/>
    </xf>
    <xf numFmtId="4" fontId="23" fillId="24" borderId="0" xfId="8" applyNumberFormat="1" applyFont="1" applyFill="1" applyBorder="1">
      <alignment horizontal="right" vertical="center"/>
    </xf>
    <xf numFmtId="0" fontId="23" fillId="0" borderId="0" xfId="0" applyFont="1"/>
    <xf numFmtId="3" fontId="35" fillId="24" borderId="0" xfId="8" applyNumberFormat="1" applyFont="1" applyFill="1" applyBorder="1">
      <alignment horizontal="right" vertical="center"/>
    </xf>
    <xf numFmtId="4" fontId="35" fillId="24" borderId="0" xfId="8" applyNumberFormat="1" applyFont="1" applyFill="1" applyBorder="1">
      <alignment horizontal="right" vertical="center"/>
    </xf>
    <xf numFmtId="49" fontId="0" fillId="0" borderId="0" xfId="0" applyNumberFormat="1"/>
    <xf numFmtId="0" fontId="0" fillId="0" borderId="0" xfId="0" applyAlignment="1">
      <alignment horizontal="center" vertical="center" wrapText="1"/>
    </xf>
    <xf numFmtId="9" fontId="23" fillId="0" borderId="0" xfId="46" applyFont="1"/>
    <xf numFmtId="9" fontId="14" fillId="0" borderId="0" xfId="46" applyFont="1"/>
    <xf numFmtId="10" fontId="18" fillId="0" borderId="0" xfId="46" applyNumberFormat="1" applyFont="1"/>
    <xf numFmtId="10" fontId="5" fillId="0" borderId="0" xfId="46" applyNumberFormat="1" applyFont="1"/>
    <xf numFmtId="10" fontId="23" fillId="0" borderId="0" xfId="46" applyNumberFormat="1" applyFont="1"/>
    <xf numFmtId="9" fontId="14" fillId="0" borderId="0" xfId="0" applyNumberFormat="1" applyFont="1"/>
    <xf numFmtId="10" fontId="23" fillId="0" borderId="0" xfId="12" applyNumberFormat="1" applyFont="1"/>
    <xf numFmtId="0" fontId="18" fillId="28" borderId="0" xfId="10" quotePrefix="1" applyFont="1" applyFill="1" applyBorder="1">
      <alignment horizontal="left" vertical="center" wrapText="1"/>
    </xf>
    <xf numFmtId="0" fontId="18" fillId="28" borderId="0" xfId="10" quotePrefix="1" applyFont="1" applyFill="1" applyBorder="1" applyAlignment="1">
      <alignment horizontal="left" vertical="center" wrapText="1" indent="5"/>
    </xf>
    <xf numFmtId="0" fontId="23" fillId="28" borderId="0" xfId="10" quotePrefix="1" applyFill="1" applyBorder="1" applyAlignment="1">
      <alignment horizontal="left" vertical="center" wrapText="1" indent="6"/>
    </xf>
    <xf numFmtId="0" fontId="23" fillId="28" borderId="0" xfId="10" quotePrefix="1" applyFill="1" applyBorder="1">
      <alignment horizontal="left" vertical="center" wrapText="1"/>
    </xf>
    <xf numFmtId="0" fontId="23" fillId="28" borderId="0" xfId="10" quotePrefix="1" applyFill="1" applyBorder="1" applyAlignment="1">
      <alignment horizontal="left" vertical="center" wrapText="1" indent="7"/>
    </xf>
    <xf numFmtId="0" fontId="23" fillId="28" borderId="0" xfId="10" quotePrefix="1" applyFill="1" applyBorder="1" applyAlignment="1">
      <alignment horizontal="left" vertical="center" wrapText="1" indent="8"/>
    </xf>
    <xf numFmtId="4" fontId="27" fillId="0" borderId="0" xfId="12" applyNumberFormat="1"/>
    <xf numFmtId="4" fontId="5" fillId="0" borderId="0" xfId="46" applyNumberFormat="1" applyFont="1"/>
    <xf numFmtId="4" fontId="23" fillId="0" borderId="0" xfId="12" applyNumberFormat="1" applyFont="1"/>
    <xf numFmtId="10" fontId="35" fillId="0" borderId="0" xfId="46" applyNumberFormat="1" applyFont="1"/>
    <xf numFmtId="4" fontId="18" fillId="0" borderId="0" xfId="12" applyNumberFormat="1" applyFont="1"/>
    <xf numFmtId="0" fontId="22" fillId="0" borderId="0" xfId="14" applyFont="1" applyAlignment="1">
      <alignment horizontal="center" vertical="center" wrapText="1"/>
    </xf>
    <xf numFmtId="0" fontId="39" fillId="0" borderId="0" xfId="0" applyFont="1"/>
    <xf numFmtId="2" fontId="18" fillId="4" borderId="4" xfId="2" applyNumberFormat="1" applyFont="1" applyFill="1" applyBorder="1" applyAlignment="1">
      <alignment horizontal="center" vertical="center" wrapText="1" justifyLastLine="1"/>
    </xf>
    <xf numFmtId="4" fontId="39" fillId="0" borderId="0" xfId="0" applyNumberFormat="1" applyFont="1"/>
    <xf numFmtId="0" fontId="40" fillId="0" borderId="0" xfId="0" applyFont="1" applyAlignment="1">
      <alignment horizontal="right"/>
    </xf>
    <xf numFmtId="0" fontId="40" fillId="0" borderId="0" xfId="0" applyFont="1"/>
    <xf numFmtId="0" fontId="39" fillId="0" borderId="0" xfId="0" applyFont="1" applyAlignment="1">
      <alignment horizontal="right"/>
    </xf>
    <xf numFmtId="3" fontId="39" fillId="0" borderId="0" xfId="0" applyNumberFormat="1" applyFont="1"/>
    <xf numFmtId="4" fontId="39" fillId="0" borderId="0" xfId="0" applyNumberFormat="1" applyFont="1" applyAlignment="1">
      <alignment horizontal="right"/>
    </xf>
    <xf numFmtId="0" fontId="40" fillId="0" borderId="0" xfId="0" applyFont="1" applyAlignment="1">
      <alignment horizontal="left"/>
    </xf>
    <xf numFmtId="3" fontId="40" fillId="0" borderId="0" xfId="0" applyNumberFormat="1" applyFont="1" applyAlignment="1">
      <alignment horizontal="right"/>
    </xf>
    <xf numFmtId="3" fontId="24" fillId="29" borderId="0" xfId="3" applyNumberFormat="1" applyFont="1" applyFill="1" applyBorder="1">
      <alignment vertical="center"/>
    </xf>
    <xf numFmtId="3" fontId="24" fillId="28" borderId="0" xfId="3" applyNumberFormat="1" applyFont="1" applyFill="1" applyBorder="1">
      <alignment vertical="center"/>
    </xf>
    <xf numFmtId="0" fontId="0" fillId="28" borderId="0" xfId="0" applyFill="1"/>
    <xf numFmtId="49" fontId="0" fillId="28" borderId="0" xfId="0" applyNumberFormat="1" applyFill="1"/>
    <xf numFmtId="0" fontId="18" fillId="0" borderId="0" xfId="10" quotePrefix="1" applyFont="1" applyBorder="1" applyAlignment="1">
      <alignment vertical="center" wrapText="1"/>
    </xf>
    <xf numFmtId="0" fontId="18" fillId="0" borderId="0" xfId="10" quotePrefix="1" applyFont="1" applyBorder="1" applyAlignment="1">
      <alignment horizontal="right" vertical="center" wrapText="1"/>
    </xf>
    <xf numFmtId="0" fontId="40" fillId="30" borderId="0" xfId="0" applyFont="1" applyFill="1"/>
    <xf numFmtId="3" fontId="23" fillId="30" borderId="0" xfId="12" applyNumberFormat="1" applyFont="1" applyFill="1" applyAlignment="1">
      <alignment horizontal="center" vertical="center" wrapText="1" justifyLastLine="1"/>
    </xf>
    <xf numFmtId="2" fontId="18" fillId="30" borderId="0" xfId="2" applyNumberFormat="1" applyFont="1" applyFill="1" applyBorder="1" applyAlignment="1">
      <alignment horizontal="center" vertical="center" wrapText="1" justifyLastLine="1"/>
    </xf>
    <xf numFmtId="0" fontId="40" fillId="31" borderId="0" xfId="0" applyFont="1" applyFill="1" applyAlignment="1">
      <alignment horizontal="left"/>
    </xf>
    <xf numFmtId="4" fontId="40" fillId="31" borderId="0" xfId="0" applyNumberFormat="1" applyFont="1" applyFill="1" applyAlignment="1">
      <alignment horizontal="right"/>
    </xf>
    <xf numFmtId="0" fontId="18" fillId="31" borderId="0" xfId="10" quotePrefix="1" applyFont="1" applyFill="1" applyBorder="1">
      <alignment horizontal="left" vertical="center" wrapText="1"/>
    </xf>
    <xf numFmtId="0" fontId="18" fillId="31" borderId="0" xfId="10" quotePrefix="1" applyFont="1" applyFill="1" applyBorder="1" applyAlignment="1">
      <alignment vertical="center" wrapText="1"/>
    </xf>
    <xf numFmtId="3" fontId="23" fillId="31" borderId="0" xfId="12" applyNumberFormat="1" applyFont="1" applyFill="1" applyAlignment="1">
      <alignment horizontal="center" vertical="center" wrapText="1" justifyLastLine="1"/>
    </xf>
    <xf numFmtId="2" fontId="18" fillId="31" borderId="0" xfId="2" applyNumberFormat="1" applyFont="1" applyFill="1" applyBorder="1" applyAlignment="1">
      <alignment horizontal="center" vertical="center" wrapText="1" justifyLastLine="1"/>
    </xf>
    <xf numFmtId="3" fontId="23" fillId="32" borderId="0" xfId="12" applyNumberFormat="1" applyFont="1" applyFill="1" applyAlignment="1">
      <alignment horizontal="center" vertical="center" wrapText="1" justifyLastLine="1"/>
    </xf>
    <xf numFmtId="2" fontId="18" fillId="32" borderId="0" xfId="2" applyNumberFormat="1" applyFont="1" applyFill="1" applyBorder="1" applyAlignment="1">
      <alignment horizontal="center" vertical="center" wrapText="1" justifyLastLine="1"/>
    </xf>
    <xf numFmtId="0" fontId="40" fillId="32" borderId="0" xfId="0" applyFont="1" applyFill="1"/>
    <xf numFmtId="3" fontId="23" fillId="3" borderId="0" xfId="12" applyNumberFormat="1" applyFont="1" applyFill="1" applyAlignment="1">
      <alignment horizontal="center" vertical="center" wrapText="1" justifyLastLine="1"/>
    </xf>
    <xf numFmtId="2" fontId="18" fillId="3" borderId="0" xfId="2" applyNumberFormat="1" applyFont="1" applyFill="1" applyBorder="1" applyAlignment="1">
      <alignment horizontal="center" vertical="center" wrapText="1" justifyLastLine="1"/>
    </xf>
    <xf numFmtId="0" fontId="40" fillId="3" borderId="0" xfId="0" applyFont="1" applyFill="1" applyAlignment="1">
      <alignment horizontal="left"/>
    </xf>
    <xf numFmtId="0" fontId="40" fillId="3" borderId="0" xfId="0" applyFont="1" applyFill="1"/>
    <xf numFmtId="0" fontId="41" fillId="33" borderId="0" xfId="0" applyFont="1" applyFill="1" applyAlignment="1">
      <alignment horizontal="left"/>
    </xf>
    <xf numFmtId="3" fontId="41" fillId="33" borderId="0" xfId="0" applyNumberFormat="1" applyFont="1" applyFill="1" applyAlignment="1">
      <alignment horizontal="right"/>
    </xf>
    <xf numFmtId="4" fontId="41" fillId="33" borderId="0" xfId="0" applyNumberFormat="1" applyFont="1" applyFill="1" applyAlignment="1">
      <alignment horizontal="right"/>
    </xf>
    <xf numFmtId="3" fontId="42" fillId="33" borderId="0" xfId="12" applyNumberFormat="1" applyFont="1" applyFill="1" applyAlignment="1">
      <alignment horizontal="center" vertical="center" wrapText="1" justifyLastLine="1"/>
    </xf>
    <xf numFmtId="2" fontId="41" fillId="33" borderId="0" xfId="2" applyNumberFormat="1" applyFont="1" applyFill="1" applyBorder="1" applyAlignment="1">
      <alignment horizontal="center" vertical="center" wrapText="1" justifyLastLine="1"/>
    </xf>
    <xf numFmtId="3" fontId="42" fillId="34" borderId="0" xfId="12" applyNumberFormat="1" applyFont="1" applyFill="1" applyAlignment="1">
      <alignment horizontal="center" vertical="center" wrapText="1" justifyLastLine="1"/>
    </xf>
    <xf numFmtId="2" fontId="41" fillId="34" borderId="0" xfId="2" applyNumberFormat="1" applyFont="1" applyFill="1" applyBorder="1" applyAlignment="1">
      <alignment horizontal="center" vertical="center" wrapText="1" justifyLastLine="1"/>
    </xf>
    <xf numFmtId="0" fontId="41" fillId="35" borderId="0" xfId="0" applyFont="1" applyFill="1" applyAlignment="1">
      <alignment horizontal="left"/>
    </xf>
    <xf numFmtId="3" fontId="41" fillId="35" borderId="0" xfId="0" applyNumberFormat="1" applyFont="1" applyFill="1" applyAlignment="1">
      <alignment horizontal="right"/>
    </xf>
    <xf numFmtId="3" fontId="42" fillId="35" borderId="0" xfId="12" applyNumberFormat="1" applyFont="1" applyFill="1" applyAlignment="1">
      <alignment horizontal="center" vertical="center" wrapText="1" justifyLastLine="1"/>
    </xf>
    <xf numFmtId="2" fontId="41" fillId="35" borderId="0" xfId="2" applyNumberFormat="1" applyFont="1" applyFill="1" applyBorder="1" applyAlignment="1">
      <alignment horizontal="center" vertical="center" wrapText="1" justifyLastLine="1"/>
    </xf>
    <xf numFmtId="0" fontId="18" fillId="36" borderId="0" xfId="10" quotePrefix="1" applyFont="1" applyFill="1" applyBorder="1" applyAlignment="1">
      <alignment vertical="center" wrapText="1"/>
    </xf>
    <xf numFmtId="0" fontId="23" fillId="0" borderId="0" xfId="10" quotePrefix="1" applyBorder="1" applyAlignment="1">
      <alignment horizontal="right" vertical="center" wrapText="1"/>
    </xf>
    <xf numFmtId="0" fontId="23" fillId="0" borderId="0" xfId="10" quotePrefix="1" applyBorder="1" applyAlignment="1">
      <alignment vertical="center" wrapText="1"/>
    </xf>
    <xf numFmtId="3" fontId="22" fillId="0" borderId="0" xfId="14" applyNumberFormat="1" applyFont="1" applyAlignment="1">
      <alignment horizontal="right" vertical="center" wrapText="1"/>
    </xf>
    <xf numFmtId="4" fontId="21" fillId="0" borderId="0" xfId="14" applyNumberFormat="1" applyFont="1" applyAlignment="1">
      <alignment horizontal="right" vertical="center" wrapText="1"/>
    </xf>
    <xf numFmtId="3" fontId="23" fillId="30" borderId="0" xfId="2" applyNumberFormat="1" applyFont="1" applyFill="1" applyBorder="1" applyAlignment="1">
      <alignment horizontal="right" vertical="center" wrapText="1" justifyLastLine="1"/>
    </xf>
    <xf numFmtId="4" fontId="23" fillId="30" borderId="0" xfId="2" applyNumberFormat="1" applyFont="1" applyFill="1" applyBorder="1" applyAlignment="1">
      <alignment horizontal="right" vertical="center" wrapText="1" justifyLastLine="1"/>
    </xf>
    <xf numFmtId="3" fontId="23" fillId="31" borderId="0" xfId="2" applyNumberFormat="1" applyFont="1" applyFill="1" applyBorder="1" applyAlignment="1">
      <alignment horizontal="right" vertical="center" wrapText="1" justifyLastLine="1"/>
    </xf>
    <xf numFmtId="4" fontId="23" fillId="31" borderId="0" xfId="2" applyNumberFormat="1" applyFont="1" applyFill="1" applyBorder="1" applyAlignment="1">
      <alignment horizontal="right" vertical="center" wrapText="1" justifyLastLine="1"/>
    </xf>
    <xf numFmtId="3" fontId="23" fillId="32" borderId="0" xfId="2" applyNumberFormat="1" applyFont="1" applyFill="1" applyBorder="1" applyAlignment="1">
      <alignment horizontal="right" vertical="center" wrapText="1" justifyLastLine="1"/>
    </xf>
    <xf numFmtId="4" fontId="23" fillId="32" borderId="0" xfId="2" applyNumberFormat="1" applyFont="1" applyFill="1" applyBorder="1" applyAlignment="1">
      <alignment horizontal="right" vertical="center" wrapText="1" justifyLastLine="1"/>
    </xf>
    <xf numFmtId="3" fontId="23" fillId="3" borderId="0" xfId="2" applyNumberFormat="1" applyFont="1" applyFill="1" applyBorder="1" applyAlignment="1">
      <alignment horizontal="right" vertical="center" wrapText="1" justifyLastLine="1"/>
    </xf>
    <xf numFmtId="4" fontId="23" fillId="3" borderId="0" xfId="2" applyNumberFormat="1" applyFont="1" applyFill="1" applyBorder="1" applyAlignment="1">
      <alignment horizontal="right" vertical="center" wrapText="1" justifyLastLine="1"/>
    </xf>
    <xf numFmtId="3" fontId="42" fillId="33" borderId="0" xfId="2" applyNumberFormat="1" applyFont="1" applyFill="1" applyBorder="1" applyAlignment="1">
      <alignment horizontal="right" vertical="center" wrapText="1" justifyLastLine="1"/>
    </xf>
    <xf numFmtId="4" fontId="42" fillId="33" borderId="0" xfId="2" applyNumberFormat="1" applyFont="1" applyFill="1" applyBorder="1" applyAlignment="1">
      <alignment horizontal="right" vertical="center" wrapText="1" justifyLastLine="1"/>
    </xf>
    <xf numFmtId="3" fontId="42" fillId="34" borderId="0" xfId="2" applyNumberFormat="1" applyFont="1" applyFill="1" applyBorder="1" applyAlignment="1">
      <alignment horizontal="right" vertical="center" wrapText="1" justifyLastLine="1"/>
    </xf>
    <xf numFmtId="4" fontId="42" fillId="34" borderId="0" xfId="2" applyNumberFormat="1" applyFont="1" applyFill="1" applyBorder="1" applyAlignment="1">
      <alignment horizontal="right" vertical="center" wrapText="1" justifyLastLine="1"/>
    </xf>
    <xf numFmtId="3" fontId="42" fillId="35" borderId="0" xfId="2" applyNumberFormat="1" applyFont="1" applyFill="1" applyBorder="1" applyAlignment="1">
      <alignment horizontal="right" vertical="center" wrapText="1" justifyLastLine="1"/>
    </xf>
    <xf numFmtId="4" fontId="42" fillId="35" borderId="0" xfId="2" applyNumberFormat="1" applyFont="1" applyFill="1" applyBorder="1" applyAlignment="1">
      <alignment horizontal="right" vertical="center" wrapText="1" justifyLastLine="1"/>
    </xf>
    <xf numFmtId="3" fontId="18" fillId="36" borderId="0" xfId="3" applyNumberFormat="1" applyFont="1" applyFill="1" applyBorder="1" applyAlignment="1">
      <alignment horizontal="right" vertical="center"/>
    </xf>
    <xf numFmtId="4" fontId="18" fillId="36" borderId="0" xfId="3" applyNumberFormat="1" applyFont="1" applyFill="1" applyBorder="1" applyAlignment="1">
      <alignment horizontal="right" vertical="center"/>
    </xf>
    <xf numFmtId="3" fontId="40" fillId="30" borderId="0" xfId="0" applyNumberFormat="1" applyFont="1" applyFill="1" applyAlignment="1">
      <alignment horizontal="right"/>
    </xf>
    <xf numFmtId="4" fontId="40" fillId="30" borderId="0" xfId="0" applyNumberFormat="1" applyFont="1" applyFill="1" applyAlignment="1">
      <alignment horizontal="right"/>
    </xf>
    <xf numFmtId="4" fontId="40" fillId="0" borderId="0" xfId="0" applyNumberFormat="1" applyFont="1" applyAlignment="1">
      <alignment horizontal="right"/>
    </xf>
    <xf numFmtId="3" fontId="39" fillId="0" borderId="0" xfId="0" applyNumberFormat="1" applyFont="1" applyAlignment="1">
      <alignment horizontal="right"/>
    </xf>
    <xf numFmtId="3" fontId="40" fillId="31" borderId="0" xfId="0" applyNumberFormat="1" applyFont="1" applyFill="1" applyAlignment="1">
      <alignment horizontal="right"/>
    </xf>
    <xf numFmtId="3" fontId="40" fillId="3" borderId="0" xfId="0" applyNumberFormat="1" applyFont="1" applyFill="1" applyAlignment="1">
      <alignment horizontal="right"/>
    </xf>
    <xf numFmtId="4" fontId="40" fillId="3" borderId="0" xfId="0" applyNumberFormat="1" applyFont="1" applyFill="1" applyAlignment="1">
      <alignment horizontal="right"/>
    </xf>
    <xf numFmtId="3" fontId="21" fillId="0" borderId="0" xfId="3" applyNumberFormat="1" applyFont="1" applyFill="1" applyBorder="1" applyAlignment="1">
      <alignment horizontal="right" vertical="center"/>
    </xf>
    <xf numFmtId="3" fontId="22" fillId="0" borderId="0" xfId="3" applyNumberFormat="1" applyFont="1" applyFill="1" applyBorder="1" applyAlignment="1">
      <alignment horizontal="right" vertical="center"/>
    </xf>
    <xf numFmtId="3" fontId="22" fillId="31" borderId="0" xfId="3" applyNumberFormat="1" applyFont="1" applyFill="1" applyBorder="1" applyAlignment="1">
      <alignment horizontal="right" vertical="center"/>
    </xf>
    <xf numFmtId="4" fontId="22" fillId="31" borderId="0" xfId="3" applyNumberFormat="1" applyFont="1" applyFill="1" applyBorder="1" applyAlignment="1">
      <alignment horizontal="right" vertical="center"/>
    </xf>
    <xf numFmtId="4" fontId="22" fillId="0" borderId="0" xfId="3" applyNumberFormat="1" applyFont="1" applyFill="1" applyBorder="1" applyAlignment="1">
      <alignment horizontal="right" vertical="center"/>
    </xf>
    <xf numFmtId="4" fontId="21" fillId="0" borderId="0" xfId="3" applyNumberFormat="1" applyFont="1" applyFill="1" applyBorder="1" applyAlignment="1">
      <alignment horizontal="right" vertical="center"/>
    </xf>
    <xf numFmtId="3" fontId="40" fillId="32" borderId="0" xfId="0" applyNumberFormat="1" applyFont="1" applyFill="1" applyAlignment="1">
      <alignment horizontal="right"/>
    </xf>
    <xf numFmtId="4" fontId="40" fillId="32" borderId="0" xfId="0" applyNumberFormat="1" applyFont="1" applyFill="1" applyAlignment="1">
      <alignment horizontal="right"/>
    </xf>
    <xf numFmtId="0" fontId="41" fillId="34" borderId="0" xfId="0" applyFont="1" applyFill="1"/>
    <xf numFmtId="3" fontId="41" fillId="34" borderId="0" xfId="0" applyNumberFormat="1" applyFont="1" applyFill="1" applyAlignment="1">
      <alignment horizontal="right"/>
    </xf>
    <xf numFmtId="4" fontId="41" fillId="34" borderId="0" xfId="0" applyNumberFormat="1" applyFont="1" applyFill="1" applyAlignment="1">
      <alignment horizontal="right"/>
    </xf>
    <xf numFmtId="3" fontId="21" fillId="0" borderId="0" xfId="14" applyNumberFormat="1" applyFont="1" applyAlignment="1">
      <alignment horizontal="right" vertical="center" wrapText="1"/>
    </xf>
    <xf numFmtId="2" fontId="21" fillId="0" borderId="0" xfId="14" applyNumberFormat="1" applyFont="1" applyAlignment="1">
      <alignment horizontal="center" vertical="center" wrapText="1"/>
    </xf>
    <xf numFmtId="2" fontId="23" fillId="36" borderId="0" xfId="3" applyNumberFormat="1" applyFont="1" applyFill="1" applyBorder="1" applyAlignment="1">
      <alignment horizontal="center" vertical="center"/>
    </xf>
    <xf numFmtId="2" fontId="40" fillId="30" borderId="0" xfId="0" applyNumberFormat="1" applyFont="1" applyFill="1" applyAlignment="1">
      <alignment horizontal="center"/>
    </xf>
    <xf numFmtId="2" fontId="40" fillId="0" borderId="0" xfId="0" applyNumberFormat="1" applyFont="1" applyAlignment="1">
      <alignment horizontal="center"/>
    </xf>
    <xf numFmtId="2" fontId="39" fillId="0" borderId="0" xfId="0" applyNumberFormat="1" applyFont="1" applyAlignment="1">
      <alignment horizontal="center"/>
    </xf>
    <xf numFmtId="2" fontId="40" fillId="31" borderId="0" xfId="0" applyNumberFormat="1" applyFont="1" applyFill="1" applyAlignment="1">
      <alignment horizontal="center"/>
    </xf>
    <xf numFmtId="2" fontId="40" fillId="3" borderId="0" xfId="0" applyNumberFormat="1" applyFont="1" applyFill="1" applyAlignment="1">
      <alignment horizontal="center"/>
    </xf>
    <xf numFmtId="3" fontId="40" fillId="0" borderId="0" xfId="0" applyNumberFormat="1" applyFont="1" applyAlignment="1">
      <alignment horizontal="center"/>
    </xf>
    <xf numFmtId="2" fontId="21" fillId="31" borderId="0" xfId="3" applyNumberFormat="1" applyFont="1" applyFill="1" applyBorder="1" applyAlignment="1">
      <alignment horizontal="center" vertical="center"/>
    </xf>
    <xf numFmtId="2" fontId="22" fillId="0" borderId="0" xfId="3" applyNumberFormat="1" applyFont="1" applyFill="1" applyBorder="1" applyAlignment="1">
      <alignment horizontal="center" vertical="center"/>
    </xf>
    <xf numFmtId="2" fontId="21" fillId="0" borderId="0" xfId="3" applyNumberFormat="1" applyFont="1" applyFill="1" applyBorder="1" applyAlignment="1">
      <alignment horizontal="center" vertical="center"/>
    </xf>
    <xf numFmtId="2" fontId="40" fillId="32" borderId="0" xfId="0" applyNumberFormat="1" applyFont="1" applyFill="1" applyAlignment="1">
      <alignment horizontal="center"/>
    </xf>
    <xf numFmtId="2" fontId="41" fillId="33" borderId="0" xfId="0" applyNumberFormat="1" applyFont="1" applyFill="1" applyAlignment="1">
      <alignment horizontal="center"/>
    </xf>
    <xf numFmtId="2" fontId="41" fillId="35" borderId="0" xfId="0" applyNumberFormat="1" applyFont="1" applyFill="1" applyAlignment="1">
      <alignment horizontal="center"/>
    </xf>
    <xf numFmtId="2" fontId="18" fillId="36" borderId="0" xfId="3" applyNumberFormat="1" applyFont="1" applyFill="1" applyBorder="1" applyAlignment="1">
      <alignment horizontal="center" vertical="center"/>
    </xf>
    <xf numFmtId="2" fontId="41" fillId="34" borderId="0" xfId="0" applyNumberFormat="1" applyFont="1" applyFill="1" applyAlignment="1">
      <alignment horizontal="center"/>
    </xf>
    <xf numFmtId="0" fontId="23" fillId="0" borderId="0" xfId="0" applyFont="1" applyAlignment="1">
      <alignment horizontal="right"/>
    </xf>
    <xf numFmtId="3" fontId="23" fillId="0" borderId="0" xfId="0" applyNumberFormat="1" applyFont="1" applyAlignment="1">
      <alignment horizontal="right"/>
    </xf>
    <xf numFmtId="4" fontId="23" fillId="0" borderId="0" xfId="0" applyNumberFormat="1" applyFont="1" applyAlignment="1">
      <alignment horizontal="right"/>
    </xf>
    <xf numFmtId="2" fontId="23" fillId="0" borderId="0" xfId="0" applyNumberFormat="1" applyFont="1" applyAlignment="1">
      <alignment horizontal="center"/>
    </xf>
    <xf numFmtId="4" fontId="41" fillId="35" borderId="0" xfId="0" applyNumberFormat="1" applyFont="1" applyFill="1" applyAlignment="1">
      <alignment horizontal="right"/>
    </xf>
    <xf numFmtId="9" fontId="39" fillId="0" borderId="0" xfId="46" applyFont="1"/>
    <xf numFmtId="4" fontId="18" fillId="4" borderId="4" xfId="2" applyNumberFormat="1" applyFont="1" applyFill="1" applyBorder="1" applyAlignment="1">
      <alignment horizontal="center" vertical="center" wrapText="1" justifyLastLine="1"/>
    </xf>
    <xf numFmtId="3" fontId="18" fillId="4" borderId="4" xfId="2" applyNumberFormat="1" applyFont="1" applyFill="1" applyBorder="1" applyAlignment="1">
      <alignment horizontal="center" vertical="center" wrapText="1" justifyLastLine="1"/>
    </xf>
    <xf numFmtId="3" fontId="18" fillId="4" borderId="0" xfId="12" applyNumberFormat="1" applyFont="1" applyFill="1" applyAlignment="1">
      <alignment horizontal="center" vertical="center" wrapText="1" justifyLastLine="1"/>
    </xf>
    <xf numFmtId="2" fontId="18" fillId="4" borderId="0" xfId="2" applyNumberFormat="1" applyFont="1" applyFill="1" applyBorder="1" applyAlignment="1">
      <alignment horizontal="center" vertical="center" wrapText="1" justifyLastLine="1"/>
    </xf>
    <xf numFmtId="0" fontId="39" fillId="4" borderId="0" xfId="0" applyFont="1" applyFill="1"/>
    <xf numFmtId="0" fontId="43" fillId="4" borderId="0" xfId="5" quotePrefix="1" applyFont="1" applyFill="1" applyBorder="1">
      <alignment horizontal="center" vertical="center"/>
    </xf>
    <xf numFmtId="0" fontId="10" fillId="0" borderId="2" xfId="1" quotePrefix="1" applyFont="1" applyBorder="1" applyAlignment="1">
      <alignment horizontal="center" wrapText="1"/>
    </xf>
    <xf numFmtId="0" fontId="10" fillId="0" borderId="3" xfId="1" quotePrefix="1" applyFont="1" applyBorder="1" applyAlignment="1">
      <alignment horizontal="center" wrapText="1"/>
    </xf>
    <xf numFmtId="0" fontId="38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9" fillId="0" borderId="2" xfId="1" quotePrefix="1" applyFont="1" applyBorder="1" applyAlignment="1">
      <alignment horizontal="center" vertical="center" wrapText="1"/>
    </xf>
    <xf numFmtId="0" fontId="9" fillId="3" borderId="3" xfId="1" quotePrefix="1" applyFont="1" applyFill="1" applyBorder="1" applyAlignment="1">
      <alignment horizontal="left" wrapText="1"/>
    </xf>
    <xf numFmtId="0" fontId="9" fillId="3" borderId="4" xfId="1" quotePrefix="1" applyFont="1" applyFill="1" applyBorder="1" applyAlignment="1">
      <alignment horizontal="left" wrapText="1"/>
    </xf>
    <xf numFmtId="0" fontId="9" fillId="3" borderId="5" xfId="1" quotePrefix="1" applyFont="1" applyFill="1" applyBorder="1" applyAlignment="1">
      <alignment horizontal="left" wrapText="1"/>
    </xf>
    <xf numFmtId="0" fontId="5" fillId="0" borderId="3" xfId="1" applyFont="1" applyBorder="1" applyAlignment="1">
      <alignment horizontal="left" vertical="center" wrapText="1"/>
    </xf>
    <xf numFmtId="0" fontId="5" fillId="0" borderId="4" xfId="1" applyFont="1" applyBorder="1" applyAlignment="1">
      <alignment vertical="center" wrapText="1"/>
    </xf>
    <xf numFmtId="0" fontId="5" fillId="0" borderId="4" xfId="1" applyFont="1" applyBorder="1" applyAlignment="1">
      <alignment vertical="center"/>
    </xf>
    <xf numFmtId="0" fontId="5" fillId="0" borderId="3" xfId="1" quotePrefix="1" applyFont="1" applyBorder="1" applyAlignment="1">
      <alignment horizontal="left" vertical="center"/>
    </xf>
    <xf numFmtId="0" fontId="5" fillId="3" borderId="3" xfId="1" applyFont="1" applyFill="1" applyBorder="1" applyAlignment="1">
      <alignment horizontal="left" vertical="center" wrapText="1"/>
    </xf>
    <xf numFmtId="0" fontId="5" fillId="3" borderId="4" xfId="1" applyFont="1" applyFill="1" applyBorder="1" applyAlignment="1">
      <alignment vertical="center" wrapText="1"/>
    </xf>
    <xf numFmtId="0" fontId="5" fillId="3" borderId="4" xfId="1" applyFont="1" applyFill="1" applyBorder="1" applyAlignment="1">
      <alignment vertical="center"/>
    </xf>
    <xf numFmtId="0" fontId="5" fillId="0" borderId="3" xfId="1" quotePrefix="1" applyFont="1" applyBorder="1" applyAlignment="1">
      <alignment horizontal="left" vertical="center" wrapText="1"/>
    </xf>
    <xf numFmtId="0" fontId="5" fillId="3" borderId="3" xfId="1" quotePrefix="1" applyFont="1" applyFill="1" applyBorder="1" applyAlignment="1">
      <alignment horizontal="left" vertical="center" wrapText="1"/>
    </xf>
    <xf numFmtId="0" fontId="10" fillId="0" borderId="3" xfId="1" quotePrefix="1" applyFont="1" applyBorder="1" applyAlignment="1">
      <alignment horizontal="center" vertical="center" wrapText="1"/>
    </xf>
    <xf numFmtId="0" fontId="10" fillId="0" borderId="4" xfId="1" quotePrefix="1" applyFont="1" applyBorder="1" applyAlignment="1">
      <alignment horizontal="center" vertical="center" wrapText="1"/>
    </xf>
    <xf numFmtId="0" fontId="5" fillId="0" borderId="4" xfId="1" applyFont="1" applyBorder="1" applyAlignment="1">
      <alignment horizontal="left" vertical="center" wrapText="1"/>
    </xf>
    <xf numFmtId="0" fontId="13" fillId="0" borderId="4" xfId="1" applyFont="1" applyBorder="1" applyAlignment="1">
      <alignment vertical="center" wrapText="1"/>
    </xf>
    <xf numFmtId="0" fontId="5" fillId="0" borderId="0" xfId="1" applyFont="1" applyAlignment="1">
      <alignment horizontal="left" vertical="top" wrapText="1"/>
    </xf>
    <xf numFmtId="0" fontId="7" fillId="0" borderId="0" xfId="1" applyFont="1" applyAlignment="1">
      <alignment horizontal="left" vertical="top" wrapText="1"/>
    </xf>
    <xf numFmtId="0" fontId="9" fillId="3" borderId="2" xfId="1" quotePrefix="1" applyFont="1" applyFill="1" applyBorder="1" applyAlignment="1">
      <alignment horizontal="left" vertical="center" wrapText="1"/>
    </xf>
    <xf numFmtId="3" fontId="16" fillId="4" borderId="4" xfId="12" applyNumberFormat="1" applyFont="1" applyFill="1" applyBorder="1" applyAlignment="1">
      <alignment horizontal="center" vertical="center" wrapText="1" justifyLastLine="1"/>
    </xf>
    <xf numFmtId="3" fontId="15" fillId="4" borderId="4" xfId="12" applyNumberFormat="1" applyFont="1" applyFill="1" applyBorder="1" applyAlignment="1">
      <alignment horizontal="center" vertical="center" wrapText="1" justifyLastLine="1"/>
    </xf>
    <xf numFmtId="0" fontId="3" fillId="0" borderId="0" xfId="14" applyFont="1" applyAlignment="1">
      <alignment horizontal="center" vertical="center" wrapText="1"/>
    </xf>
    <xf numFmtId="0" fontId="22" fillId="0" borderId="0" xfId="14" applyFont="1" applyAlignment="1">
      <alignment horizontal="center" vertical="center" wrapText="1"/>
    </xf>
    <xf numFmtId="3" fontId="18" fillId="4" borderId="4" xfId="12" applyNumberFormat="1" applyFont="1" applyFill="1" applyBorder="1" applyAlignment="1">
      <alignment horizontal="center" vertical="center" wrapText="1" justifyLastLine="1"/>
    </xf>
  </cellXfs>
  <cellStyles count="47">
    <cellStyle name="Normal" xfId="0" builtinId="0"/>
    <cellStyle name="Normal 2" xfId="12" xr:uid="{00000000-0005-0000-0000-000001000000}"/>
    <cellStyle name="Normalno 2" xfId="13" xr:uid="{00000000-0005-0000-0000-000002000000}"/>
    <cellStyle name="Normalno 3" xfId="1" xr:uid="{00000000-0005-0000-0000-000003000000}"/>
    <cellStyle name="Normalno 3 2" xfId="14" xr:uid="{00000000-0005-0000-0000-000004000000}"/>
    <cellStyle name="Obično_List4" xfId="15" xr:uid="{00000000-0005-0000-0000-000005000000}"/>
    <cellStyle name="Percent" xfId="46" builtinId="5"/>
    <cellStyle name="SAPBEXaggData" xfId="3" xr:uid="{00000000-0005-0000-0000-000006000000}"/>
    <cellStyle name="SAPBEXaggDataEmph" xfId="16" xr:uid="{00000000-0005-0000-0000-000007000000}"/>
    <cellStyle name="SAPBEXaggItem" xfId="17" xr:uid="{00000000-0005-0000-0000-000008000000}"/>
    <cellStyle name="SAPBEXaggItemX" xfId="18" xr:uid="{00000000-0005-0000-0000-000009000000}"/>
    <cellStyle name="SAPBEXchaText" xfId="2" xr:uid="{00000000-0005-0000-0000-00000A000000}"/>
    <cellStyle name="SAPBEXexcBad7" xfId="19" xr:uid="{00000000-0005-0000-0000-00000B000000}"/>
    <cellStyle name="SAPBEXexcBad8" xfId="20" xr:uid="{00000000-0005-0000-0000-00000C000000}"/>
    <cellStyle name="SAPBEXexcBad9" xfId="21" xr:uid="{00000000-0005-0000-0000-00000D000000}"/>
    <cellStyle name="SAPBEXexcCritical4" xfId="22" xr:uid="{00000000-0005-0000-0000-00000E000000}"/>
    <cellStyle name="SAPBEXexcCritical5" xfId="23" xr:uid="{00000000-0005-0000-0000-00000F000000}"/>
    <cellStyle name="SAPBEXexcCritical6" xfId="24" xr:uid="{00000000-0005-0000-0000-000010000000}"/>
    <cellStyle name="SAPBEXexcGood1" xfId="25" xr:uid="{00000000-0005-0000-0000-000011000000}"/>
    <cellStyle name="SAPBEXexcGood2" xfId="26" xr:uid="{00000000-0005-0000-0000-000012000000}"/>
    <cellStyle name="SAPBEXexcGood3" xfId="27" xr:uid="{00000000-0005-0000-0000-000013000000}"/>
    <cellStyle name="SAPBEXfilterDrill" xfId="28" xr:uid="{00000000-0005-0000-0000-000014000000}"/>
    <cellStyle name="SAPBEXfilterItem" xfId="29" xr:uid="{00000000-0005-0000-0000-000015000000}"/>
    <cellStyle name="SAPBEXfilterText" xfId="30" xr:uid="{00000000-0005-0000-0000-000016000000}"/>
    <cellStyle name="SAPBEXformats" xfId="5" xr:uid="{00000000-0005-0000-0000-000017000000}"/>
    <cellStyle name="SAPBEXheaderItem" xfId="31" xr:uid="{00000000-0005-0000-0000-000018000000}"/>
    <cellStyle name="SAPBEXheaderText" xfId="32" xr:uid="{00000000-0005-0000-0000-000019000000}"/>
    <cellStyle name="SAPBEXHLevel0" xfId="6" xr:uid="{00000000-0005-0000-0000-00001A000000}"/>
    <cellStyle name="SAPBEXHLevel0X" xfId="4" xr:uid="{00000000-0005-0000-0000-00001B000000}"/>
    <cellStyle name="SAPBEXHLevel1" xfId="7" xr:uid="{00000000-0005-0000-0000-00001C000000}"/>
    <cellStyle name="SAPBEXHLevel1X" xfId="33" xr:uid="{00000000-0005-0000-0000-00001D000000}"/>
    <cellStyle name="SAPBEXHLevel2" xfId="9" xr:uid="{00000000-0005-0000-0000-00001E000000}"/>
    <cellStyle name="SAPBEXHLevel2X" xfId="34" xr:uid="{00000000-0005-0000-0000-00001F000000}"/>
    <cellStyle name="SAPBEXHLevel3" xfId="10" xr:uid="{00000000-0005-0000-0000-000020000000}"/>
    <cellStyle name="SAPBEXHLevel3X" xfId="35" xr:uid="{00000000-0005-0000-0000-000021000000}"/>
    <cellStyle name="SAPBEXinputData" xfId="36" xr:uid="{00000000-0005-0000-0000-000022000000}"/>
    <cellStyle name="SAPBEXinputData 2" xfId="37" xr:uid="{00000000-0005-0000-0000-000023000000}"/>
    <cellStyle name="SAPBEXresData" xfId="38" xr:uid="{00000000-0005-0000-0000-000024000000}"/>
    <cellStyle name="SAPBEXresDataEmph" xfId="39" xr:uid="{00000000-0005-0000-0000-000025000000}"/>
    <cellStyle name="SAPBEXresItem" xfId="11" xr:uid="{00000000-0005-0000-0000-000026000000}"/>
    <cellStyle name="SAPBEXresItemX" xfId="40" xr:uid="{00000000-0005-0000-0000-000027000000}"/>
    <cellStyle name="SAPBEXstdData" xfId="8" xr:uid="{00000000-0005-0000-0000-000028000000}"/>
    <cellStyle name="SAPBEXstdDataEmph" xfId="41" xr:uid="{00000000-0005-0000-0000-000029000000}"/>
    <cellStyle name="SAPBEXstdItem" xfId="42" xr:uid="{00000000-0005-0000-0000-00002A000000}"/>
    <cellStyle name="SAPBEXstdItemX" xfId="43" xr:uid="{00000000-0005-0000-0000-00002B000000}"/>
    <cellStyle name="SAPBEXtitle" xfId="44" xr:uid="{00000000-0005-0000-0000-00002C000000}"/>
    <cellStyle name="SAPBEXundefined" xfId="45" xr:uid="{00000000-0005-0000-0000-00002D000000}"/>
  </cellStyles>
  <dxfs count="1">
    <dxf>
      <fill>
        <patternFill patternType="solid">
          <fgColor rgb="FFFF0000"/>
          <bgColor rgb="FF000000"/>
        </patternFill>
      </fill>
    </dxf>
  </dxfs>
  <tableStyles count="0" defaultTableStyle="TableStyleMedium2" defaultPivotStyle="PivotStyleLight16"/>
  <colors>
    <mruColors>
      <color rgb="FFCC00FF"/>
      <color rgb="FFE65942"/>
      <color rgb="FFFFFF66"/>
      <color rgb="FFFF99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fsbhr-my.sharepoint.com/personal/mjerkovic_fsb_hr/Documents/Documents/KONTROLING/PLAN%202025/FINANCIJSKI%20PLAN_izvr&#353;enje/Izvje&#353;taj%20o%20izvr&#353;enju%20financijskog%20plana%20za%20I-VI%202024..xlsx" TargetMode="External"/><Relationship Id="rId1" Type="http://schemas.openxmlformats.org/officeDocument/2006/relationships/externalLinkPath" Target="Izvje&#353;taj%20o%20izvr&#353;enju%20financijskog%20plana%20za%20I-VI%202024.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fsbhr-my.sharepoint.com/personal/mjerkovic_fsb_hr/Documents/Documents/KONTROLING/PLAN%202025/FINANCIJSKI%20PLAN_izvr&#353;enje/IzvozJBRKIC649.xlsx" TargetMode="External"/><Relationship Id="rId1" Type="http://schemas.openxmlformats.org/officeDocument/2006/relationships/externalLinkPath" Target="IzvozJBRKIC64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 driveId="b!TOUaZ_5yTE2j3d4V5BHmI_DHfgifSgBFsKP6qkBGzBX5aqeGtlpITLQzS5n9Db8K" itemId="01FM3BRQHYPKBX2BT6CNEJETAVGNOBKWB6">
      <xxl21:absoluteUrl r:id="rId2"/>
    </xxl21:alternateUrls>
    <sheetNames>
      <sheetName val="A. SAŽETAK"/>
      <sheetName val="A.1 PRIHODI EK"/>
      <sheetName val="A.1 RASHODI EK"/>
      <sheetName val="A.2 PRIHODI I RASHODI IF"/>
      <sheetName val="A.3 RASHODI FUNKC"/>
      <sheetName val="B.1 RAČUN FINANC EK"/>
      <sheetName val="B.2 RAČUN FINANC IF"/>
      <sheetName val="II. POSEBNI DIO 08006"/>
      <sheetName val="Sheet1"/>
    </sheetNames>
    <sheetDataSet>
      <sheetData sheetId="0"/>
      <sheetData sheetId="1">
        <row r="14">
          <cell r="F14"/>
        </row>
        <row r="16">
          <cell r="F16"/>
        </row>
        <row r="17">
          <cell r="F17"/>
        </row>
        <row r="18">
          <cell r="F18">
            <v>4930522.51</v>
          </cell>
        </row>
        <row r="19">
          <cell r="F19">
            <v>93676.36</v>
          </cell>
        </row>
        <row r="21">
          <cell r="F21">
            <v>304510.43</v>
          </cell>
        </row>
        <row r="22">
          <cell r="F22"/>
        </row>
        <row r="24">
          <cell r="F24"/>
        </row>
        <row r="25">
          <cell r="F25"/>
        </row>
        <row r="27">
          <cell r="F27">
            <v>215347.43</v>
          </cell>
        </row>
        <row r="28">
          <cell r="F28"/>
        </row>
        <row r="30">
          <cell r="F30">
            <v>409942.95</v>
          </cell>
        </row>
        <row r="31">
          <cell r="F31"/>
        </row>
        <row r="32">
          <cell r="F32">
            <v>452596.04</v>
          </cell>
        </row>
        <row r="33">
          <cell r="F33">
            <v>2399087.08</v>
          </cell>
        </row>
        <row r="36">
          <cell r="F36"/>
        </row>
        <row r="37">
          <cell r="F37"/>
        </row>
        <row r="38">
          <cell r="F38">
            <v>6654.47</v>
          </cell>
        </row>
        <row r="39">
          <cell r="F39"/>
        </row>
        <row r="40">
          <cell r="F40"/>
        </row>
        <row r="41">
          <cell r="F41"/>
        </row>
        <row r="43">
          <cell r="F43"/>
        </row>
        <row r="44">
          <cell r="F44"/>
        </row>
        <row r="47">
          <cell r="F47"/>
        </row>
        <row r="49">
          <cell r="F49"/>
        </row>
        <row r="50">
          <cell r="F50">
            <v>222022.57</v>
          </cell>
        </row>
        <row r="53">
          <cell r="F53">
            <v>13978.77</v>
          </cell>
        </row>
        <row r="54">
          <cell r="F54">
            <v>546304.1</v>
          </cell>
        </row>
        <row r="56">
          <cell r="F56">
            <v>504083.38</v>
          </cell>
        </row>
        <row r="57">
          <cell r="F57">
            <v>40</v>
          </cell>
        </row>
        <row r="60">
          <cell r="F60">
            <v>10800938.880000001</v>
          </cell>
        </row>
        <row r="61">
          <cell r="F61">
            <v>11303651.710000001</v>
          </cell>
        </row>
        <row r="62">
          <cell r="F62"/>
        </row>
        <row r="64">
          <cell r="F64"/>
        </row>
        <row r="67">
          <cell r="F67"/>
        </row>
        <row r="69">
          <cell r="F69">
            <v>5414.08</v>
          </cell>
        </row>
      </sheetData>
      <sheetData sheetId="2">
        <row r="13">
          <cell r="F13">
            <v>6045083.2699999996</v>
          </cell>
        </row>
        <row r="14">
          <cell r="F14"/>
        </row>
        <row r="15">
          <cell r="F15"/>
        </row>
        <row r="16">
          <cell r="F16">
            <v>681.98</v>
          </cell>
        </row>
        <row r="18">
          <cell r="F18">
            <v>266309.99</v>
          </cell>
        </row>
        <row r="20">
          <cell r="F20"/>
        </row>
        <row r="21">
          <cell r="F21">
            <v>969789.76</v>
          </cell>
        </row>
        <row r="22">
          <cell r="F22">
            <v>482.07</v>
          </cell>
        </row>
        <row r="25">
          <cell r="F25">
            <v>405513.47</v>
          </cell>
        </row>
        <row r="26">
          <cell r="F26">
            <v>160552.91</v>
          </cell>
        </row>
        <row r="27">
          <cell r="F27">
            <v>72897.64</v>
          </cell>
        </row>
        <row r="28">
          <cell r="F28"/>
        </row>
        <row r="30">
          <cell r="F30">
            <v>30658.880000000001</v>
          </cell>
        </row>
        <row r="31">
          <cell r="F31">
            <v>3218.34</v>
          </cell>
        </row>
        <row r="32">
          <cell r="F32">
            <v>156324.79</v>
          </cell>
        </row>
        <row r="33">
          <cell r="F33">
            <v>69337.13</v>
          </cell>
        </row>
        <row r="34">
          <cell r="F34">
            <v>1392.65</v>
          </cell>
        </row>
        <row r="35">
          <cell r="F35">
            <v>12219.53</v>
          </cell>
        </row>
        <row r="37">
          <cell r="F37">
            <v>25265.17</v>
          </cell>
        </row>
        <row r="38">
          <cell r="F38">
            <v>89017</v>
          </cell>
        </row>
        <row r="39">
          <cell r="F39">
            <v>33730.879999999997</v>
          </cell>
        </row>
        <row r="40">
          <cell r="F40">
            <v>48296.81</v>
          </cell>
        </row>
        <row r="41">
          <cell r="F41">
            <v>643734.57999999996</v>
          </cell>
        </row>
        <row r="42">
          <cell r="F42">
            <v>12642.02</v>
          </cell>
        </row>
        <row r="43">
          <cell r="F43">
            <v>441683.54</v>
          </cell>
        </row>
        <row r="44">
          <cell r="F44">
            <v>57526.27</v>
          </cell>
        </row>
        <row r="45">
          <cell r="F45">
            <v>57421.599999999999</v>
          </cell>
        </row>
        <row r="47">
          <cell r="F47">
            <v>42836.2</v>
          </cell>
        </row>
        <row r="49">
          <cell r="F49"/>
        </row>
        <row r="50">
          <cell r="F50">
            <v>3415.28</v>
          </cell>
        </row>
        <row r="51">
          <cell r="F51">
            <v>49833.7</v>
          </cell>
        </row>
        <row r="52">
          <cell r="F52">
            <v>21860.11</v>
          </cell>
        </row>
        <row r="53">
          <cell r="F53">
            <v>15647.74</v>
          </cell>
        </row>
        <row r="54">
          <cell r="F54">
            <v>25268.66</v>
          </cell>
        </row>
        <row r="55">
          <cell r="F55">
            <v>17491.439999999999</v>
          </cell>
        </row>
        <row r="58">
          <cell r="F58"/>
        </row>
        <row r="59">
          <cell r="F59">
            <v>2383.83</v>
          </cell>
        </row>
        <row r="61">
          <cell r="F61">
            <v>12422.31</v>
          </cell>
        </row>
        <row r="62">
          <cell r="F62">
            <v>503.7</v>
          </cell>
        </row>
        <row r="63">
          <cell r="F63">
            <v>13426.49</v>
          </cell>
        </row>
        <row r="64">
          <cell r="F64"/>
        </row>
        <row r="67">
          <cell r="F67"/>
        </row>
        <row r="69">
          <cell r="F69"/>
        </row>
        <row r="70">
          <cell r="F70"/>
        </row>
        <row r="72">
          <cell r="F72"/>
        </row>
        <row r="75">
          <cell r="F75"/>
        </row>
        <row r="77">
          <cell r="F77"/>
        </row>
        <row r="79">
          <cell r="F79"/>
        </row>
        <row r="81">
          <cell r="F81"/>
        </row>
        <row r="82">
          <cell r="F82"/>
        </row>
        <row r="84">
          <cell r="F84"/>
        </row>
        <row r="86">
          <cell r="F86">
            <v>0</v>
          </cell>
        </row>
        <row r="87">
          <cell r="F87"/>
        </row>
        <row r="88">
          <cell r="F88">
            <v>106902.59</v>
          </cell>
        </row>
        <row r="89">
          <cell r="F89"/>
        </row>
        <row r="92">
          <cell r="F92"/>
        </row>
        <row r="93">
          <cell r="F93"/>
        </row>
        <row r="95">
          <cell r="F95">
            <v>20346.53</v>
          </cell>
        </row>
        <row r="96">
          <cell r="F96"/>
        </row>
        <row r="97">
          <cell r="F97"/>
        </row>
        <row r="100">
          <cell r="F100">
            <v>3183.61</v>
          </cell>
        </row>
        <row r="101">
          <cell r="F101"/>
        </row>
        <row r="102">
          <cell r="F102">
            <v>2492606.98</v>
          </cell>
        </row>
        <row r="104">
          <cell r="F104"/>
        </row>
        <row r="105">
          <cell r="F105"/>
        </row>
        <row r="106">
          <cell r="F106"/>
        </row>
        <row r="108">
          <cell r="F108"/>
        </row>
        <row r="109">
          <cell r="F109"/>
        </row>
        <row r="110">
          <cell r="F110"/>
        </row>
        <row r="111">
          <cell r="F111"/>
        </row>
        <row r="112">
          <cell r="F112"/>
        </row>
        <row r="116">
          <cell r="F116"/>
        </row>
        <row r="118">
          <cell r="F118">
            <v>4353.5600000000004</v>
          </cell>
        </row>
        <row r="119">
          <cell r="F119"/>
        </row>
        <row r="120">
          <cell r="F120"/>
        </row>
        <row r="123">
          <cell r="F123"/>
        </row>
        <row r="124">
          <cell r="F124">
            <v>21453742.039999999</v>
          </cell>
        </row>
        <row r="125">
          <cell r="F125"/>
        </row>
        <row r="127">
          <cell r="F127">
            <v>91954.03</v>
          </cell>
        </row>
        <row r="128">
          <cell r="F128">
            <v>11064.31</v>
          </cell>
        </row>
        <row r="129">
          <cell r="F129"/>
        </row>
        <row r="130">
          <cell r="F130">
            <v>142633.95000000001</v>
          </cell>
        </row>
        <row r="131">
          <cell r="F131">
            <v>15508.14</v>
          </cell>
        </row>
        <row r="132">
          <cell r="F132"/>
        </row>
        <row r="133">
          <cell r="F133">
            <v>21445.200000000001</v>
          </cell>
        </row>
        <row r="135">
          <cell r="F135"/>
        </row>
        <row r="136">
          <cell r="F136"/>
        </row>
        <row r="138">
          <cell r="F138">
            <v>2206.9899999999998</v>
          </cell>
        </row>
        <row r="139">
          <cell r="F139"/>
        </row>
        <row r="140">
          <cell r="F140"/>
        </row>
        <row r="142">
          <cell r="F142"/>
        </row>
        <row r="143">
          <cell r="F143"/>
        </row>
        <row r="145">
          <cell r="F145"/>
        </row>
        <row r="146">
          <cell r="F146"/>
        </row>
        <row r="147">
          <cell r="F147"/>
        </row>
        <row r="150">
          <cell r="F150"/>
        </row>
        <row r="153">
          <cell r="F153"/>
        </row>
        <row r="156">
          <cell r="F156"/>
        </row>
        <row r="158">
          <cell r="F158"/>
        </row>
        <row r="160">
          <cell r="F160"/>
        </row>
        <row r="162">
          <cell r="F162"/>
        </row>
      </sheetData>
      <sheetData sheetId="3">
        <row r="12">
          <cell r="F12">
            <v>22104590.59</v>
          </cell>
        </row>
        <row r="14">
          <cell r="F14">
            <v>570438.30000000005</v>
          </cell>
        </row>
        <row r="16">
          <cell r="F16">
            <v>223404.79999999999</v>
          </cell>
        </row>
        <row r="18">
          <cell r="F18">
            <v>4166270.05</v>
          </cell>
        </row>
        <row r="19">
          <cell r="F19">
            <v>3782014.82</v>
          </cell>
        </row>
        <row r="20">
          <cell r="F20">
            <v>857928.82</v>
          </cell>
        </row>
        <row r="21">
          <cell r="F21"/>
        </row>
        <row r="22">
          <cell r="F22"/>
        </row>
        <row r="24">
          <cell r="F24">
            <v>504123.38</v>
          </cell>
        </row>
        <row r="26">
          <cell r="F26"/>
        </row>
        <row r="29">
          <cell r="F29">
            <v>28478785.559999999</v>
          </cell>
        </row>
        <row r="30">
          <cell r="F30"/>
        </row>
        <row r="32">
          <cell r="F32">
            <v>1090213.6100000001</v>
          </cell>
        </row>
        <row r="34">
          <cell r="F34">
            <v>182057.22</v>
          </cell>
        </row>
        <row r="36">
          <cell r="F36">
            <v>2846463.81</v>
          </cell>
        </row>
        <row r="37">
          <cell r="F37">
            <v>1242880.8600000001</v>
          </cell>
        </row>
        <row r="38">
          <cell r="F38">
            <v>187502.69</v>
          </cell>
        </row>
        <row r="39">
          <cell r="F39"/>
        </row>
        <row r="40">
          <cell r="F40"/>
        </row>
        <row r="42">
          <cell r="F42">
            <v>146913.92000000001</v>
          </cell>
        </row>
        <row r="44">
          <cell r="F44"/>
        </row>
        <row r="46">
          <cell r="F46"/>
        </row>
      </sheetData>
      <sheetData sheetId="4">
        <row r="14">
          <cell r="F14">
            <v>34174817.670000002</v>
          </cell>
        </row>
      </sheetData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 driveId="b!TOUaZ_5yTE2j3d4V5BHmI_DHfgifSgBFsKP6qkBGzBX5aqeGtlpITLQzS5n9Db8K" itemId="01FM3BRQAGLCOWBXDQPZF3UZHJF5PWQRCW">
      <xxl21:absoluteUrl r:id="rId2"/>
    </xxl21:alternateUrls>
    <sheetNames>
      <sheetName val="IzvozJBRKIC649"/>
    </sheetNames>
    <sheetDataSet>
      <sheetData sheetId="0">
        <row r="96">
          <cell r="N96">
            <v>4752</v>
          </cell>
        </row>
        <row r="97">
          <cell r="N97">
            <v>0</v>
          </cell>
        </row>
        <row r="98">
          <cell r="N98">
            <v>1008</v>
          </cell>
        </row>
        <row r="99">
          <cell r="N99">
            <v>20265</v>
          </cell>
        </row>
        <row r="102">
          <cell r="N102">
            <v>12812</v>
          </cell>
        </row>
        <row r="103">
          <cell r="N103">
            <v>4317</v>
          </cell>
        </row>
        <row r="104">
          <cell r="N104">
            <v>144995</v>
          </cell>
        </row>
        <row r="105">
          <cell r="N105">
            <v>7188</v>
          </cell>
        </row>
        <row r="106">
          <cell r="N106">
            <v>0</v>
          </cell>
        </row>
        <row r="107">
          <cell r="N107">
            <v>52</v>
          </cell>
        </row>
        <row r="108">
          <cell r="N108">
            <v>18050</v>
          </cell>
        </row>
        <row r="109">
          <cell r="N109">
            <v>128250</v>
          </cell>
        </row>
        <row r="110">
          <cell r="N110">
            <v>0</v>
          </cell>
        </row>
        <row r="111">
          <cell r="N111">
            <v>5520</v>
          </cell>
        </row>
        <row r="112">
          <cell r="N112">
            <v>10112</v>
          </cell>
        </row>
        <row r="113">
          <cell r="N113">
            <v>281334</v>
          </cell>
        </row>
        <row r="114">
          <cell r="N114">
            <v>60000</v>
          </cell>
        </row>
        <row r="115">
          <cell r="N115">
            <v>9612</v>
          </cell>
        </row>
        <row r="116">
          <cell r="N116">
            <v>9507</v>
          </cell>
        </row>
        <row r="117">
          <cell r="N117">
            <v>10000</v>
          </cell>
        </row>
        <row r="118">
          <cell r="N118">
            <v>461</v>
          </cell>
        </row>
        <row r="119">
          <cell r="N119">
            <v>7478</v>
          </cell>
        </row>
        <row r="120">
          <cell r="N120">
            <v>500</v>
          </cell>
        </row>
        <row r="121">
          <cell r="N121">
            <v>0</v>
          </cell>
        </row>
        <row r="122">
          <cell r="N122">
            <v>14510</v>
          </cell>
        </row>
        <row r="123">
          <cell r="N123">
            <v>0</v>
          </cell>
        </row>
        <row r="124">
          <cell r="N124">
            <v>9224</v>
          </cell>
        </row>
        <row r="125">
          <cell r="N125">
            <v>1921</v>
          </cell>
        </row>
        <row r="126">
          <cell r="N126">
            <v>0</v>
          </cell>
        </row>
        <row r="127">
          <cell r="N127">
            <v>905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Morana Jerković" id="{3B8633FE-C9F7-49C1-9F88-B6DCE5C593E1}" userId="S::mjerkovic@fsb.hr::a46e342d-3ef7-4252-b094-16d0c605efb4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82" dT="2025-07-27T12:26:21.15" personId="{3B8633FE-C9F7-49C1-9F88-B6DCE5C593E1}" id="{411C80E8-3124-427A-8890-DA481F358B91}">
    <text>Dodan konto jer ga nije bilo u tablici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C7" dT="2025-07-22T11:57:34.72" personId="{3B8633FE-C9F7-49C1-9F88-B6DCE5C593E1}" id="{696C616B-55D1-47D8-8723-A17C99706234}">
    <text>Nemam prošlogodišnje podatke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C7" dT="2025-07-22T08:43:08.53" personId="{3B8633FE-C9F7-49C1-9F88-B6DCE5C593E1}" id="{4A713A88-AF20-406A-95AA-074E5C1A1DC5}">
    <text>Nemam prošlogodišnje podatke</text>
  </threadedComment>
  <threadedComment ref="A10" dT="2025-07-22T08:41:31.56" personId="{3B8633FE-C9F7-49C1-9F88-B6DCE5C593E1}" id="{8679946C-15A3-4784-A49E-DF6258A344BD}">
    <text>Nedostaje skupina 8 - Namjenski primici - u iznosu od 2.290.225,58 EUR. Da dodam?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M33"/>
  <sheetViews>
    <sheetView zoomScale="90" zoomScaleNormal="90" workbookViewId="0">
      <selection activeCell="N12" sqref="N12"/>
    </sheetView>
  </sheetViews>
  <sheetFormatPr defaultRowHeight="15" x14ac:dyDescent="0.25"/>
  <cols>
    <col min="5" max="5" width="10.140625" customWidth="1"/>
    <col min="6" max="6" width="23.5703125" style="28" customWidth="1"/>
    <col min="7" max="8" width="23.5703125" style="29" customWidth="1"/>
    <col min="9" max="9" width="23.5703125" style="28" customWidth="1"/>
    <col min="10" max="11" width="10.5703125" style="28" customWidth="1"/>
    <col min="13" max="13" width="12.5703125" bestFit="1" customWidth="1"/>
    <col min="258" max="258" width="17.42578125" customWidth="1"/>
    <col min="259" max="262" width="25.140625" customWidth="1"/>
    <col min="263" max="264" width="12.28515625" customWidth="1"/>
    <col min="514" max="514" width="17.42578125" customWidth="1"/>
    <col min="515" max="518" width="25.140625" customWidth="1"/>
    <col min="519" max="520" width="12.28515625" customWidth="1"/>
    <col min="770" max="770" width="17.42578125" customWidth="1"/>
    <col min="771" max="774" width="25.140625" customWidth="1"/>
    <col min="775" max="776" width="12.28515625" customWidth="1"/>
    <col min="1026" max="1026" width="17.42578125" customWidth="1"/>
    <col min="1027" max="1030" width="25.140625" customWidth="1"/>
    <col min="1031" max="1032" width="12.28515625" customWidth="1"/>
    <col min="1282" max="1282" width="17.42578125" customWidth="1"/>
    <col min="1283" max="1286" width="25.140625" customWidth="1"/>
    <col min="1287" max="1288" width="12.28515625" customWidth="1"/>
    <col min="1538" max="1538" width="17.42578125" customWidth="1"/>
    <col min="1539" max="1542" width="25.140625" customWidth="1"/>
    <col min="1543" max="1544" width="12.28515625" customWidth="1"/>
    <col min="1794" max="1794" width="17.42578125" customWidth="1"/>
    <col min="1795" max="1798" width="25.140625" customWidth="1"/>
    <col min="1799" max="1800" width="12.28515625" customWidth="1"/>
    <col min="2050" max="2050" width="17.42578125" customWidth="1"/>
    <col min="2051" max="2054" width="25.140625" customWidth="1"/>
    <col min="2055" max="2056" width="12.28515625" customWidth="1"/>
    <col min="2306" max="2306" width="17.42578125" customWidth="1"/>
    <col min="2307" max="2310" width="25.140625" customWidth="1"/>
    <col min="2311" max="2312" width="12.28515625" customWidth="1"/>
    <col min="2562" max="2562" width="17.42578125" customWidth="1"/>
    <col min="2563" max="2566" width="25.140625" customWidth="1"/>
    <col min="2567" max="2568" width="12.28515625" customWidth="1"/>
    <col min="2818" max="2818" width="17.42578125" customWidth="1"/>
    <col min="2819" max="2822" width="25.140625" customWidth="1"/>
    <col min="2823" max="2824" width="12.28515625" customWidth="1"/>
    <col min="3074" max="3074" width="17.42578125" customWidth="1"/>
    <col min="3075" max="3078" width="25.140625" customWidth="1"/>
    <col min="3079" max="3080" width="12.28515625" customWidth="1"/>
    <col min="3330" max="3330" width="17.42578125" customWidth="1"/>
    <col min="3331" max="3334" width="25.140625" customWidth="1"/>
    <col min="3335" max="3336" width="12.28515625" customWidth="1"/>
    <col min="3586" max="3586" width="17.42578125" customWidth="1"/>
    <col min="3587" max="3590" width="25.140625" customWidth="1"/>
    <col min="3591" max="3592" width="12.28515625" customWidth="1"/>
    <col min="3842" max="3842" width="17.42578125" customWidth="1"/>
    <col min="3843" max="3846" width="25.140625" customWidth="1"/>
    <col min="3847" max="3848" width="12.28515625" customWidth="1"/>
    <col min="4098" max="4098" width="17.42578125" customWidth="1"/>
    <col min="4099" max="4102" width="25.140625" customWidth="1"/>
    <col min="4103" max="4104" width="12.28515625" customWidth="1"/>
    <col min="4354" max="4354" width="17.42578125" customWidth="1"/>
    <col min="4355" max="4358" width="25.140625" customWidth="1"/>
    <col min="4359" max="4360" width="12.28515625" customWidth="1"/>
    <col min="4610" max="4610" width="17.42578125" customWidth="1"/>
    <col min="4611" max="4614" width="25.140625" customWidth="1"/>
    <col min="4615" max="4616" width="12.28515625" customWidth="1"/>
    <col min="4866" max="4866" width="17.42578125" customWidth="1"/>
    <col min="4867" max="4870" width="25.140625" customWidth="1"/>
    <col min="4871" max="4872" width="12.28515625" customWidth="1"/>
    <col min="5122" max="5122" width="17.42578125" customWidth="1"/>
    <col min="5123" max="5126" width="25.140625" customWidth="1"/>
    <col min="5127" max="5128" width="12.28515625" customWidth="1"/>
    <col min="5378" max="5378" width="17.42578125" customWidth="1"/>
    <col min="5379" max="5382" width="25.140625" customWidth="1"/>
    <col min="5383" max="5384" width="12.28515625" customWidth="1"/>
    <col min="5634" max="5634" width="17.42578125" customWidth="1"/>
    <col min="5635" max="5638" width="25.140625" customWidth="1"/>
    <col min="5639" max="5640" width="12.28515625" customWidth="1"/>
    <col min="5890" max="5890" width="17.42578125" customWidth="1"/>
    <col min="5891" max="5894" width="25.140625" customWidth="1"/>
    <col min="5895" max="5896" width="12.28515625" customWidth="1"/>
    <col min="6146" max="6146" width="17.42578125" customWidth="1"/>
    <col min="6147" max="6150" width="25.140625" customWidth="1"/>
    <col min="6151" max="6152" width="12.28515625" customWidth="1"/>
    <col min="6402" max="6402" width="17.42578125" customWidth="1"/>
    <col min="6403" max="6406" width="25.140625" customWidth="1"/>
    <col min="6407" max="6408" width="12.28515625" customWidth="1"/>
    <col min="6658" max="6658" width="17.42578125" customWidth="1"/>
    <col min="6659" max="6662" width="25.140625" customWidth="1"/>
    <col min="6663" max="6664" width="12.28515625" customWidth="1"/>
    <col min="6914" max="6914" width="17.42578125" customWidth="1"/>
    <col min="6915" max="6918" width="25.140625" customWidth="1"/>
    <col min="6919" max="6920" width="12.28515625" customWidth="1"/>
    <col min="7170" max="7170" width="17.42578125" customWidth="1"/>
    <col min="7171" max="7174" width="25.140625" customWidth="1"/>
    <col min="7175" max="7176" width="12.28515625" customWidth="1"/>
    <col min="7426" max="7426" width="17.42578125" customWidth="1"/>
    <col min="7427" max="7430" width="25.140625" customWidth="1"/>
    <col min="7431" max="7432" width="12.28515625" customWidth="1"/>
    <col min="7682" max="7682" width="17.42578125" customWidth="1"/>
    <col min="7683" max="7686" width="25.140625" customWidth="1"/>
    <col min="7687" max="7688" width="12.28515625" customWidth="1"/>
    <col min="7938" max="7938" width="17.42578125" customWidth="1"/>
    <col min="7939" max="7942" width="25.140625" customWidth="1"/>
    <col min="7943" max="7944" width="12.28515625" customWidth="1"/>
    <col min="8194" max="8194" width="17.42578125" customWidth="1"/>
    <col min="8195" max="8198" width="25.140625" customWidth="1"/>
    <col min="8199" max="8200" width="12.28515625" customWidth="1"/>
    <col min="8450" max="8450" width="17.42578125" customWidth="1"/>
    <col min="8451" max="8454" width="25.140625" customWidth="1"/>
    <col min="8455" max="8456" width="12.28515625" customWidth="1"/>
    <col min="8706" max="8706" width="17.42578125" customWidth="1"/>
    <col min="8707" max="8710" width="25.140625" customWidth="1"/>
    <col min="8711" max="8712" width="12.28515625" customWidth="1"/>
    <col min="8962" max="8962" width="17.42578125" customWidth="1"/>
    <col min="8963" max="8966" width="25.140625" customWidth="1"/>
    <col min="8967" max="8968" width="12.28515625" customWidth="1"/>
    <col min="9218" max="9218" width="17.42578125" customWidth="1"/>
    <col min="9219" max="9222" width="25.140625" customWidth="1"/>
    <col min="9223" max="9224" width="12.28515625" customWidth="1"/>
    <col min="9474" max="9474" width="17.42578125" customWidth="1"/>
    <col min="9475" max="9478" width="25.140625" customWidth="1"/>
    <col min="9479" max="9480" width="12.28515625" customWidth="1"/>
    <col min="9730" max="9730" width="17.42578125" customWidth="1"/>
    <col min="9731" max="9734" width="25.140625" customWidth="1"/>
    <col min="9735" max="9736" width="12.28515625" customWidth="1"/>
    <col min="9986" max="9986" width="17.42578125" customWidth="1"/>
    <col min="9987" max="9990" width="25.140625" customWidth="1"/>
    <col min="9991" max="9992" width="12.28515625" customWidth="1"/>
    <col min="10242" max="10242" width="17.42578125" customWidth="1"/>
    <col min="10243" max="10246" width="25.140625" customWidth="1"/>
    <col min="10247" max="10248" width="12.28515625" customWidth="1"/>
    <col min="10498" max="10498" width="17.42578125" customWidth="1"/>
    <col min="10499" max="10502" width="25.140625" customWidth="1"/>
    <col min="10503" max="10504" width="12.28515625" customWidth="1"/>
    <col min="10754" max="10754" width="17.42578125" customWidth="1"/>
    <col min="10755" max="10758" width="25.140625" customWidth="1"/>
    <col min="10759" max="10760" width="12.28515625" customWidth="1"/>
    <col min="11010" max="11010" width="17.42578125" customWidth="1"/>
    <col min="11011" max="11014" width="25.140625" customWidth="1"/>
    <col min="11015" max="11016" width="12.28515625" customWidth="1"/>
    <col min="11266" max="11266" width="17.42578125" customWidth="1"/>
    <col min="11267" max="11270" width="25.140625" customWidth="1"/>
    <col min="11271" max="11272" width="12.28515625" customWidth="1"/>
    <col min="11522" max="11522" width="17.42578125" customWidth="1"/>
    <col min="11523" max="11526" width="25.140625" customWidth="1"/>
    <col min="11527" max="11528" width="12.28515625" customWidth="1"/>
    <col min="11778" max="11778" width="17.42578125" customWidth="1"/>
    <col min="11779" max="11782" width="25.140625" customWidth="1"/>
    <col min="11783" max="11784" width="12.28515625" customWidth="1"/>
    <col min="12034" max="12034" width="17.42578125" customWidth="1"/>
    <col min="12035" max="12038" width="25.140625" customWidth="1"/>
    <col min="12039" max="12040" width="12.28515625" customWidth="1"/>
    <col min="12290" max="12290" width="17.42578125" customWidth="1"/>
    <col min="12291" max="12294" width="25.140625" customWidth="1"/>
    <col min="12295" max="12296" width="12.28515625" customWidth="1"/>
    <col min="12546" max="12546" width="17.42578125" customWidth="1"/>
    <col min="12547" max="12550" width="25.140625" customWidth="1"/>
    <col min="12551" max="12552" width="12.28515625" customWidth="1"/>
    <col min="12802" max="12802" width="17.42578125" customWidth="1"/>
    <col min="12803" max="12806" width="25.140625" customWidth="1"/>
    <col min="12807" max="12808" width="12.28515625" customWidth="1"/>
    <col min="13058" max="13058" width="17.42578125" customWidth="1"/>
    <col min="13059" max="13062" width="25.140625" customWidth="1"/>
    <col min="13063" max="13064" width="12.28515625" customWidth="1"/>
    <col min="13314" max="13314" width="17.42578125" customWidth="1"/>
    <col min="13315" max="13318" width="25.140625" customWidth="1"/>
    <col min="13319" max="13320" width="12.28515625" customWidth="1"/>
    <col min="13570" max="13570" width="17.42578125" customWidth="1"/>
    <col min="13571" max="13574" width="25.140625" customWidth="1"/>
    <col min="13575" max="13576" width="12.28515625" customWidth="1"/>
    <col min="13826" max="13826" width="17.42578125" customWidth="1"/>
    <col min="13827" max="13830" width="25.140625" customWidth="1"/>
    <col min="13831" max="13832" width="12.28515625" customWidth="1"/>
    <col min="14082" max="14082" width="17.42578125" customWidth="1"/>
    <col min="14083" max="14086" width="25.140625" customWidth="1"/>
    <col min="14087" max="14088" width="12.28515625" customWidth="1"/>
    <col min="14338" max="14338" width="17.42578125" customWidth="1"/>
    <col min="14339" max="14342" width="25.140625" customWidth="1"/>
    <col min="14343" max="14344" width="12.28515625" customWidth="1"/>
    <col min="14594" max="14594" width="17.42578125" customWidth="1"/>
    <col min="14595" max="14598" width="25.140625" customWidth="1"/>
    <col min="14599" max="14600" width="12.28515625" customWidth="1"/>
    <col min="14850" max="14850" width="17.42578125" customWidth="1"/>
    <col min="14851" max="14854" width="25.140625" customWidth="1"/>
    <col min="14855" max="14856" width="12.28515625" customWidth="1"/>
    <col min="15106" max="15106" width="17.42578125" customWidth="1"/>
    <col min="15107" max="15110" width="25.140625" customWidth="1"/>
    <col min="15111" max="15112" width="12.28515625" customWidth="1"/>
    <col min="15362" max="15362" width="17.42578125" customWidth="1"/>
    <col min="15363" max="15366" width="25.140625" customWidth="1"/>
    <col min="15367" max="15368" width="12.28515625" customWidth="1"/>
    <col min="15618" max="15618" width="17.42578125" customWidth="1"/>
    <col min="15619" max="15622" width="25.140625" customWidth="1"/>
    <col min="15623" max="15624" width="12.28515625" customWidth="1"/>
    <col min="15874" max="15874" width="17.42578125" customWidth="1"/>
    <col min="15875" max="15878" width="25.140625" customWidth="1"/>
    <col min="15879" max="15880" width="12.28515625" customWidth="1"/>
    <col min="16130" max="16130" width="17.42578125" customWidth="1"/>
    <col min="16131" max="16134" width="25.140625" customWidth="1"/>
    <col min="16135" max="16136" width="12.28515625" customWidth="1"/>
  </cols>
  <sheetData>
    <row r="1" spans="1:13" ht="39" customHeight="1" x14ac:dyDescent="0.25">
      <c r="A1" s="268" t="s">
        <v>0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</row>
    <row r="2" spans="1:13" ht="18" x14ac:dyDescent="0.25">
      <c r="A2" s="1"/>
      <c r="B2" s="1"/>
      <c r="C2" s="1"/>
      <c r="D2" s="1"/>
      <c r="E2" s="1"/>
      <c r="F2" s="2"/>
      <c r="G2" s="3"/>
      <c r="H2" s="3"/>
      <c r="I2" s="2"/>
      <c r="J2" s="2"/>
      <c r="K2" s="2"/>
    </row>
    <row r="3" spans="1:13" ht="15.75" x14ac:dyDescent="0.25">
      <c r="A3" s="269" t="s">
        <v>1</v>
      </c>
      <c r="B3" s="269"/>
      <c r="C3" s="269"/>
      <c r="D3" s="269"/>
      <c r="E3" s="269"/>
      <c r="F3" s="269"/>
      <c r="G3" s="269"/>
      <c r="H3" s="269"/>
      <c r="I3" s="269"/>
      <c r="J3" s="269"/>
      <c r="K3" s="269"/>
    </row>
    <row r="4" spans="1:13" ht="18" x14ac:dyDescent="0.25">
      <c r="A4" s="1"/>
      <c r="B4" s="1"/>
      <c r="C4" s="1"/>
      <c r="D4" s="1"/>
      <c r="E4" s="1"/>
      <c r="F4" s="2"/>
      <c r="G4" s="3"/>
      <c r="H4" s="3"/>
      <c r="I4" s="2"/>
      <c r="J4" s="2"/>
      <c r="K4" s="2"/>
    </row>
    <row r="5" spans="1:13" ht="15.75" x14ac:dyDescent="0.25">
      <c r="A5" s="269" t="s">
        <v>2</v>
      </c>
      <c r="B5" s="269"/>
      <c r="C5" s="269"/>
      <c r="D5" s="269"/>
      <c r="E5" s="269"/>
      <c r="F5" s="269"/>
      <c r="G5" s="269"/>
      <c r="H5" s="269"/>
      <c r="I5" s="269"/>
      <c r="J5" s="269"/>
      <c r="K5" s="269"/>
    </row>
    <row r="6" spans="1:13" ht="15.75" x14ac:dyDescent="0.25">
      <c r="A6" s="4"/>
      <c r="B6" s="4"/>
      <c r="C6" s="4"/>
      <c r="D6" s="4"/>
      <c r="E6" s="4"/>
      <c r="F6" s="5"/>
      <c r="G6" s="6"/>
      <c r="H6" s="6"/>
      <c r="I6" s="5"/>
      <c r="J6" s="5"/>
      <c r="K6" s="5"/>
    </row>
    <row r="7" spans="1:13" ht="18" x14ac:dyDescent="0.25">
      <c r="A7" s="270" t="s">
        <v>3</v>
      </c>
      <c r="B7" s="270"/>
      <c r="C7" s="270"/>
      <c r="D7" s="270"/>
      <c r="E7" s="270"/>
      <c r="F7" s="7"/>
      <c r="G7" s="8"/>
      <c r="H7" s="8"/>
      <c r="I7" s="9"/>
      <c r="J7" s="10"/>
      <c r="K7" s="10"/>
    </row>
    <row r="8" spans="1:13" ht="38.25" x14ac:dyDescent="0.25">
      <c r="A8" s="271" t="s">
        <v>4</v>
      </c>
      <c r="B8" s="271"/>
      <c r="C8" s="271"/>
      <c r="D8" s="271"/>
      <c r="E8" s="271"/>
      <c r="F8" s="11" t="s">
        <v>5</v>
      </c>
      <c r="G8" s="12" t="s">
        <v>6</v>
      </c>
      <c r="H8" s="12" t="s">
        <v>7</v>
      </c>
      <c r="I8" s="11" t="s">
        <v>8</v>
      </c>
      <c r="J8" s="11" t="s">
        <v>9</v>
      </c>
      <c r="K8" s="11" t="s">
        <v>10</v>
      </c>
    </row>
    <row r="9" spans="1:13" x14ac:dyDescent="0.25">
      <c r="A9" s="266">
        <v>1</v>
      </c>
      <c r="B9" s="266"/>
      <c r="C9" s="266"/>
      <c r="D9" s="266"/>
      <c r="E9" s="267"/>
      <c r="F9" s="13">
        <v>2</v>
      </c>
      <c r="G9" s="13">
        <v>3</v>
      </c>
      <c r="H9" s="13">
        <v>4</v>
      </c>
      <c r="I9" s="13">
        <v>5</v>
      </c>
      <c r="J9" s="14" t="s">
        <v>11</v>
      </c>
      <c r="K9" s="14" t="s">
        <v>12</v>
      </c>
    </row>
    <row r="10" spans="1:13" x14ac:dyDescent="0.25">
      <c r="A10" s="275" t="s">
        <v>13</v>
      </c>
      <c r="B10" s="276"/>
      <c r="C10" s="276"/>
      <c r="D10" s="276"/>
      <c r="E10" s="277"/>
      <c r="F10" s="15">
        <f>+'A.1 PRIHODI EK'!C11</f>
        <v>32208770.760000005</v>
      </c>
      <c r="G10" s="16">
        <f>+'A.1 PRIHODI EK'!D10</f>
        <v>35806869</v>
      </c>
      <c r="H10" s="16">
        <f>+'A.1 PRIHODI EK'!E10</f>
        <v>35806869</v>
      </c>
      <c r="I10" s="15">
        <f>+'A.1 PRIHODI EK'!F11</f>
        <v>25049511.670000002</v>
      </c>
      <c r="J10" s="17">
        <f>+I10/F10*100</f>
        <v>77.77233057620731</v>
      </c>
      <c r="K10" s="17">
        <f t="shared" ref="K10:K16" si="0">+I10/H10*100</f>
        <v>69.957280179956541</v>
      </c>
      <c r="L10" s="28"/>
    </row>
    <row r="11" spans="1:13" x14ac:dyDescent="0.25">
      <c r="A11" s="278" t="s">
        <v>14</v>
      </c>
      <c r="B11" s="277"/>
      <c r="C11" s="277"/>
      <c r="D11" s="277"/>
      <c r="E11" s="277"/>
      <c r="F11" s="15">
        <f>+'A.1 PRIHODI EK'!C70</f>
        <v>0</v>
      </c>
      <c r="G11" s="16">
        <f>+'A.1 PRIHODI EK'!D70</f>
        <v>0</v>
      </c>
      <c r="H11" s="16">
        <f>+'A.1 PRIHODI EK'!E70</f>
        <v>0</v>
      </c>
      <c r="I11" s="15">
        <f>+'A.1 PRIHODI EK'!F70</f>
        <v>2800</v>
      </c>
      <c r="J11" s="17" t="e">
        <f t="shared" ref="J11:J16" si="1">+I11/F11*100</f>
        <v>#DIV/0!</v>
      </c>
      <c r="K11" s="17" t="e">
        <f t="shared" si="0"/>
        <v>#DIV/0!</v>
      </c>
    </row>
    <row r="12" spans="1:13" x14ac:dyDescent="0.25">
      <c r="A12" s="279" t="s">
        <v>15</v>
      </c>
      <c r="B12" s="280"/>
      <c r="C12" s="280"/>
      <c r="D12" s="280"/>
      <c r="E12" s="281"/>
      <c r="F12" s="18">
        <f>F10+F11</f>
        <v>32208770.760000005</v>
      </c>
      <c r="G12" s="19">
        <f>G10+G11</f>
        <v>35806869</v>
      </c>
      <c r="H12" s="19">
        <f>H10+H11</f>
        <v>35806869</v>
      </c>
      <c r="I12" s="18">
        <f>I10+I11</f>
        <v>25052311.670000002</v>
      </c>
      <c r="J12" s="18">
        <f t="shared" si="1"/>
        <v>77.781023860470981</v>
      </c>
      <c r="K12" s="18">
        <f t="shared" si="0"/>
        <v>69.965099908623685</v>
      </c>
    </row>
    <row r="13" spans="1:13" x14ac:dyDescent="0.25">
      <c r="A13" s="282" t="s">
        <v>16</v>
      </c>
      <c r="B13" s="276"/>
      <c r="C13" s="276"/>
      <c r="D13" s="276"/>
      <c r="E13" s="276"/>
      <c r="F13" s="15">
        <f>+'A.1 RASHODI EK'!C10</f>
        <v>12431909.449999999</v>
      </c>
      <c r="G13" s="16">
        <f>+'A.1 RASHODI EK'!D10</f>
        <v>22642349</v>
      </c>
      <c r="H13" s="16">
        <f>+'A.1 RASHODI EK'!E10</f>
        <v>22642349</v>
      </c>
      <c r="I13" s="15">
        <f>+'A.1 RASHODI EK'!F10</f>
        <v>14136905.750000002</v>
      </c>
      <c r="J13" s="17">
        <f t="shared" si="1"/>
        <v>113.71467759524265</v>
      </c>
      <c r="K13" s="17">
        <f t="shared" si="0"/>
        <v>62.435685228595325</v>
      </c>
    </row>
    <row r="14" spans="1:13" x14ac:dyDescent="0.25">
      <c r="A14" s="278" t="s">
        <v>17</v>
      </c>
      <c r="B14" s="277"/>
      <c r="C14" s="277"/>
      <c r="D14" s="277"/>
      <c r="E14" s="277"/>
      <c r="F14" s="15">
        <f>+'A.1 RASHODI EK'!C113</f>
        <v>21742908.219999995</v>
      </c>
      <c r="G14" s="16">
        <f>+'A.1 RASHODI EK'!D113</f>
        <v>13164520</v>
      </c>
      <c r="H14" s="16">
        <f>+'A.1 RASHODI EK'!E113</f>
        <v>13164520</v>
      </c>
      <c r="I14" s="15">
        <f>+'A.1 RASHODI EK'!F113</f>
        <v>7613501.2199999997</v>
      </c>
      <c r="J14" s="17">
        <f t="shared" si="1"/>
        <v>35.016020593771344</v>
      </c>
      <c r="K14" s="17">
        <f t="shared" si="0"/>
        <v>57.833488953642068</v>
      </c>
      <c r="L14" s="28"/>
    </row>
    <row r="15" spans="1:13" x14ac:dyDescent="0.25">
      <c r="A15" s="20" t="s">
        <v>18</v>
      </c>
      <c r="B15" s="21"/>
      <c r="C15" s="21"/>
      <c r="D15" s="21"/>
      <c r="E15" s="21"/>
      <c r="F15" s="18">
        <f>F13+F14</f>
        <v>34174817.669999994</v>
      </c>
      <c r="G15" s="19">
        <f>G13+G14</f>
        <v>35806869</v>
      </c>
      <c r="H15" s="19">
        <f>H13+H14</f>
        <v>35806869</v>
      </c>
      <c r="I15" s="18">
        <f>I13+I14</f>
        <v>21750406.970000003</v>
      </c>
      <c r="J15" s="18">
        <f t="shared" si="1"/>
        <v>63.644544295823323</v>
      </c>
      <c r="K15" s="18">
        <f t="shared" si="0"/>
        <v>60.743671751920012</v>
      </c>
    </row>
    <row r="16" spans="1:13" x14ac:dyDescent="0.25">
      <c r="A16" s="283" t="s">
        <v>19</v>
      </c>
      <c r="B16" s="280"/>
      <c r="C16" s="280"/>
      <c r="D16" s="280"/>
      <c r="E16" s="280"/>
      <c r="F16" s="22">
        <f>F12-F15</f>
        <v>-1966046.909999989</v>
      </c>
      <c r="G16" s="23">
        <f>G12-G15</f>
        <v>0</v>
      </c>
      <c r="H16" s="23">
        <f>H12-H15</f>
        <v>0</v>
      </c>
      <c r="I16" s="22">
        <f>I12-I15</f>
        <v>3301904.6999999993</v>
      </c>
      <c r="J16" s="18">
        <f t="shared" si="1"/>
        <v>-167.94638435153198</v>
      </c>
      <c r="K16" s="18" t="e">
        <f t="shared" si="0"/>
        <v>#DIV/0!</v>
      </c>
      <c r="M16" s="28"/>
    </row>
    <row r="18" spans="1:11" ht="18" x14ac:dyDescent="0.25">
      <c r="A18" s="270" t="s">
        <v>20</v>
      </c>
      <c r="B18" s="270"/>
      <c r="C18" s="270"/>
      <c r="D18" s="270"/>
      <c r="E18" s="270"/>
      <c r="F18" s="24"/>
      <c r="G18" s="25"/>
      <c r="H18" s="25"/>
      <c r="I18" s="24"/>
      <c r="J18" s="26"/>
      <c r="K18" s="26"/>
    </row>
    <row r="19" spans="1:11" ht="38.25" x14ac:dyDescent="0.25">
      <c r="A19" s="271" t="s">
        <v>4</v>
      </c>
      <c r="B19" s="271"/>
      <c r="C19" s="271"/>
      <c r="D19" s="271"/>
      <c r="E19" s="271"/>
      <c r="F19" s="11" t="s">
        <v>5</v>
      </c>
      <c r="G19" s="12" t="s">
        <v>6</v>
      </c>
      <c r="H19" s="12" t="s">
        <v>7</v>
      </c>
      <c r="I19" s="11" t="s">
        <v>8</v>
      </c>
      <c r="J19" s="27" t="s">
        <v>9</v>
      </c>
      <c r="K19" s="27" t="s">
        <v>10</v>
      </c>
    </row>
    <row r="20" spans="1:11" x14ac:dyDescent="0.25">
      <c r="A20" s="284">
        <v>1</v>
      </c>
      <c r="B20" s="285"/>
      <c r="C20" s="285"/>
      <c r="D20" s="285"/>
      <c r="E20" s="285"/>
      <c r="F20" s="13">
        <v>2</v>
      </c>
      <c r="G20" s="13">
        <v>3</v>
      </c>
      <c r="H20" s="13">
        <v>4</v>
      </c>
      <c r="I20" s="13">
        <v>5</v>
      </c>
      <c r="J20" s="14" t="s">
        <v>11</v>
      </c>
      <c r="K20" s="14" t="s">
        <v>12</v>
      </c>
    </row>
    <row r="21" spans="1:11" ht="28.15" customHeight="1" x14ac:dyDescent="0.25">
      <c r="A21" s="275" t="s">
        <v>21</v>
      </c>
      <c r="B21" s="286"/>
      <c r="C21" s="286"/>
      <c r="D21" s="286"/>
      <c r="E21" s="286"/>
      <c r="F21" s="15">
        <f>+'B.1 RAČUN FINANC EK'!C10</f>
        <v>0</v>
      </c>
      <c r="G21" s="16">
        <f>+'B.1 RAČUN FINANC EK'!D10</f>
        <v>0</v>
      </c>
      <c r="H21" s="16">
        <f>+'B.1 RAČUN FINANC EK'!E10</f>
        <v>0</v>
      </c>
      <c r="I21" s="15">
        <f>+'B.1 RAČUN FINANC EK'!F10</f>
        <v>0</v>
      </c>
      <c r="J21" s="17" t="e">
        <f t="shared" ref="J21:J27" si="2">+I21/F21*100</f>
        <v>#DIV/0!</v>
      </c>
      <c r="K21" s="17" t="e">
        <f t="shared" ref="K21:K27" si="3">+I21/H21*100</f>
        <v>#DIV/0!</v>
      </c>
    </row>
    <row r="22" spans="1:11" ht="27" customHeight="1" x14ac:dyDescent="0.25">
      <c r="A22" s="275" t="s">
        <v>22</v>
      </c>
      <c r="B22" s="287"/>
      <c r="C22" s="287"/>
      <c r="D22" s="287"/>
      <c r="E22" s="287"/>
      <c r="F22" s="15">
        <f>+'B.1 RAČUN FINANC EK'!C17</f>
        <v>0</v>
      </c>
      <c r="G22" s="16">
        <f>+'B.1 RAČUN FINANC EK'!D17</f>
        <v>0</v>
      </c>
      <c r="H22" s="16">
        <f>+'B.1 RAČUN FINANC EK'!E17</f>
        <v>0</v>
      </c>
      <c r="I22" s="15">
        <f>+'B.1 RAČUN FINANC EK'!F17</f>
        <v>0</v>
      </c>
      <c r="J22" s="17" t="e">
        <f t="shared" si="2"/>
        <v>#DIV/0!</v>
      </c>
      <c r="K22" s="17" t="e">
        <f t="shared" si="3"/>
        <v>#DIV/0!</v>
      </c>
    </row>
    <row r="23" spans="1:11" x14ac:dyDescent="0.25">
      <c r="A23" s="272" t="s">
        <v>23</v>
      </c>
      <c r="B23" s="273"/>
      <c r="C23" s="273"/>
      <c r="D23" s="273"/>
      <c r="E23" s="274"/>
      <c r="F23" s="18">
        <f>F21-F22</f>
        <v>0</v>
      </c>
      <c r="G23" s="19">
        <f>G21-G22</f>
        <v>0</v>
      </c>
      <c r="H23" s="19">
        <f>H21-H22</f>
        <v>0</v>
      </c>
      <c r="I23" s="18">
        <f>I21-I22</f>
        <v>0</v>
      </c>
      <c r="J23" s="18" t="e">
        <f t="shared" si="2"/>
        <v>#DIV/0!</v>
      </c>
      <c r="K23" s="18" t="e">
        <f t="shared" si="3"/>
        <v>#DIV/0!</v>
      </c>
    </row>
    <row r="24" spans="1:11" x14ac:dyDescent="0.25">
      <c r="A24" s="275" t="s">
        <v>24</v>
      </c>
      <c r="B24" s="287"/>
      <c r="C24" s="287"/>
      <c r="D24" s="287"/>
      <c r="E24" s="287"/>
      <c r="F24" s="118"/>
      <c r="G24" s="119"/>
      <c r="H24" s="119"/>
      <c r="I24" s="15">
        <f>+F25</f>
        <v>0</v>
      </c>
      <c r="J24" s="17" t="e">
        <f t="shared" si="2"/>
        <v>#DIV/0!</v>
      </c>
      <c r="K24" s="17" t="e">
        <f t="shared" si="3"/>
        <v>#DIV/0!</v>
      </c>
    </row>
    <row r="25" spans="1:11" x14ac:dyDescent="0.25">
      <c r="A25" s="275" t="s">
        <v>25</v>
      </c>
      <c r="B25" s="287"/>
      <c r="C25" s="287"/>
      <c r="D25" s="287"/>
      <c r="E25" s="287"/>
      <c r="F25" s="118"/>
      <c r="G25" s="119"/>
      <c r="H25" s="119"/>
      <c r="I25" s="119"/>
      <c r="J25" s="17" t="e">
        <f t="shared" si="2"/>
        <v>#DIV/0!</v>
      </c>
      <c r="K25" s="17" t="e">
        <f t="shared" si="3"/>
        <v>#DIV/0!</v>
      </c>
    </row>
    <row r="26" spans="1:11" x14ac:dyDescent="0.25">
      <c r="A26" s="272" t="s">
        <v>26</v>
      </c>
      <c r="B26" s="273"/>
      <c r="C26" s="273"/>
      <c r="D26" s="273"/>
      <c r="E26" s="274"/>
      <c r="F26" s="18">
        <f>+F23+F24+F25</f>
        <v>0</v>
      </c>
      <c r="G26" s="23">
        <f>+G23+G24+G25</f>
        <v>0</v>
      </c>
      <c r="H26" s="23">
        <f>+H23+H24+H25</f>
        <v>0</v>
      </c>
      <c r="I26" s="18">
        <f>+I23+I24+I25</f>
        <v>0</v>
      </c>
      <c r="J26" s="18" t="e">
        <f t="shared" si="2"/>
        <v>#DIV/0!</v>
      </c>
      <c r="K26" s="18" t="e">
        <f t="shared" si="3"/>
        <v>#DIV/0!</v>
      </c>
    </row>
    <row r="27" spans="1:11" x14ac:dyDescent="0.25">
      <c r="A27" s="290" t="s">
        <v>27</v>
      </c>
      <c r="B27" s="290"/>
      <c r="C27" s="290"/>
      <c r="D27" s="290"/>
      <c r="E27" s="290"/>
      <c r="F27" s="22">
        <f>+F16+F26</f>
        <v>-1966046.909999989</v>
      </c>
      <c r="G27" s="23">
        <f>+G16+G26</f>
        <v>0</v>
      </c>
      <c r="H27" s="23">
        <f>+H16+H26</f>
        <v>0</v>
      </c>
      <c r="I27" s="22">
        <f>+I16+I26</f>
        <v>3301904.6999999993</v>
      </c>
      <c r="J27" s="18">
        <f t="shared" si="2"/>
        <v>-167.94638435153198</v>
      </c>
      <c r="K27" s="18" t="e">
        <f t="shared" si="3"/>
        <v>#DIV/0!</v>
      </c>
    </row>
    <row r="29" spans="1:11" ht="23.25" customHeight="1" x14ac:dyDescent="0.25">
      <c r="A29" s="288"/>
      <c r="B29" s="288"/>
      <c r="C29" s="288"/>
      <c r="D29" s="288"/>
      <c r="E29" s="288"/>
      <c r="F29" s="288"/>
      <c r="G29" s="288"/>
      <c r="H29" s="288"/>
      <c r="I29" s="288"/>
      <c r="J29" s="288"/>
      <c r="K29" s="288"/>
    </row>
    <row r="30" spans="1:11" ht="20.25" customHeight="1" x14ac:dyDescent="0.25">
      <c r="A30" s="288" t="s">
        <v>28</v>
      </c>
      <c r="B30" s="288"/>
      <c r="C30" s="288"/>
      <c r="D30" s="288"/>
      <c r="E30" s="288"/>
      <c r="F30" s="288"/>
      <c r="G30" s="288"/>
      <c r="H30" s="288"/>
      <c r="I30" s="288"/>
      <c r="J30" s="288"/>
      <c r="K30" s="288"/>
    </row>
    <row r="31" spans="1:11" ht="38.25" customHeight="1" x14ac:dyDescent="0.25">
      <c r="A31" s="288" t="s">
        <v>29</v>
      </c>
      <c r="B31" s="288"/>
      <c r="C31" s="288"/>
      <c r="D31" s="288"/>
      <c r="E31" s="288"/>
      <c r="F31" s="288"/>
      <c r="G31" s="288"/>
      <c r="H31" s="288"/>
      <c r="I31" s="288"/>
      <c r="J31" s="288"/>
      <c r="K31" s="288"/>
    </row>
    <row r="32" spans="1:11" x14ac:dyDescent="0.25">
      <c r="A32" s="288"/>
      <c r="B32" s="288"/>
      <c r="C32" s="288"/>
      <c r="D32" s="288"/>
      <c r="E32" s="288"/>
      <c r="F32" s="288"/>
      <c r="G32" s="288"/>
      <c r="H32" s="288"/>
      <c r="I32" s="288"/>
      <c r="J32" s="288"/>
      <c r="K32" s="288"/>
    </row>
    <row r="33" spans="1:11" ht="31.5" customHeight="1" x14ac:dyDescent="0.25">
      <c r="A33" s="289" t="s">
        <v>30</v>
      </c>
      <c r="B33" s="289"/>
      <c r="C33" s="289"/>
      <c r="D33" s="289"/>
      <c r="E33" s="289"/>
      <c r="F33" s="289"/>
      <c r="G33" s="289"/>
      <c r="H33" s="289"/>
      <c r="I33" s="289"/>
      <c r="J33" s="289"/>
      <c r="K33" s="289"/>
    </row>
  </sheetData>
  <mergeCells count="26">
    <mergeCell ref="A31:K32"/>
    <mergeCell ref="A33:K33"/>
    <mergeCell ref="A24:E24"/>
    <mergeCell ref="A25:E25"/>
    <mergeCell ref="A26:E26"/>
    <mergeCell ref="A27:E27"/>
    <mergeCell ref="A29:K29"/>
    <mergeCell ref="A30:K30"/>
    <mergeCell ref="A23:E23"/>
    <mergeCell ref="A10:E10"/>
    <mergeCell ref="A11:E11"/>
    <mergeCell ref="A12:E12"/>
    <mergeCell ref="A13:E13"/>
    <mergeCell ref="A14:E14"/>
    <mergeCell ref="A16:E16"/>
    <mergeCell ref="A18:E18"/>
    <mergeCell ref="A19:E19"/>
    <mergeCell ref="A20:E20"/>
    <mergeCell ref="A21:E21"/>
    <mergeCell ref="A22:E22"/>
    <mergeCell ref="A9:E9"/>
    <mergeCell ref="A1:K1"/>
    <mergeCell ref="A3:K3"/>
    <mergeCell ref="A5:K5"/>
    <mergeCell ref="A7:E7"/>
    <mergeCell ref="A8:E8"/>
  </mergeCells>
  <printOptions horizontalCentered="1"/>
  <pageMargins left="0.70866141732283472" right="0.70866141732283472" top="0.74803149606299213" bottom="0.35433070866141736" header="0.31496062992125984" footer="0.19685039370078741"/>
  <pageSetup paperSize="9" scale="80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  <pageSetUpPr fitToPage="1"/>
  </sheetPr>
  <dimension ref="A1:F635"/>
  <sheetViews>
    <sheetView zoomScale="90" zoomScaleNormal="90" workbookViewId="0">
      <pane xSplit="2" ySplit="5" topLeftCell="C33" activePane="bottomRight" state="frozen"/>
      <selection pane="topRight" activeCell="C1" sqref="C1"/>
      <selection pane="bottomLeft" activeCell="A6" sqref="A6"/>
      <selection pane="bottomRight" activeCell="C59" sqref="C59"/>
    </sheetView>
  </sheetViews>
  <sheetFormatPr defaultRowHeight="15" x14ac:dyDescent="0.25"/>
  <cols>
    <col min="1" max="1" width="16.42578125" customWidth="1"/>
    <col min="2" max="2" width="36.7109375" customWidth="1"/>
    <col min="3" max="5" width="20.42578125" customWidth="1"/>
    <col min="6" max="6" width="11.85546875" customWidth="1"/>
  </cols>
  <sheetData>
    <row r="1" spans="1:6" ht="15.75" x14ac:dyDescent="0.25">
      <c r="A1" s="293" t="s">
        <v>517</v>
      </c>
      <c r="B1" s="293"/>
      <c r="C1" s="293"/>
      <c r="D1" s="293"/>
      <c r="E1" s="293"/>
      <c r="F1" s="293"/>
    </row>
    <row r="2" spans="1:6" ht="15.75" x14ac:dyDescent="0.25">
      <c r="A2" s="293" t="s">
        <v>518</v>
      </c>
      <c r="B2" s="293"/>
      <c r="C2" s="293"/>
      <c r="D2" s="293"/>
      <c r="E2" s="293"/>
      <c r="F2" s="293"/>
    </row>
    <row r="3" spans="1:6" ht="18" x14ac:dyDescent="0.25">
      <c r="A3" s="40"/>
      <c r="B3" s="40"/>
      <c r="C3" s="40"/>
      <c r="D3" s="41"/>
      <c r="E3" s="41"/>
      <c r="F3" s="41"/>
    </row>
    <row r="4" spans="1:6" ht="42.75" x14ac:dyDescent="0.25">
      <c r="A4" s="292" t="s">
        <v>4</v>
      </c>
      <c r="B4" s="292"/>
      <c r="C4" s="49" t="s">
        <v>34</v>
      </c>
      <c r="D4" s="49" t="s">
        <v>35</v>
      </c>
      <c r="E4" s="49" t="s">
        <v>36</v>
      </c>
      <c r="F4" s="49" t="s">
        <v>519</v>
      </c>
    </row>
    <row r="5" spans="1:6" x14ac:dyDescent="0.25">
      <c r="A5" s="291">
        <v>1</v>
      </c>
      <c r="B5" s="291"/>
      <c r="C5" s="50">
        <v>2</v>
      </c>
      <c r="D5" s="50">
        <v>3</v>
      </c>
      <c r="E5" s="50">
        <v>4.3333333333333304</v>
      </c>
      <c r="F5" s="50">
        <v>5.0833333333333304</v>
      </c>
    </row>
    <row r="6" spans="1:6" x14ac:dyDescent="0.25">
      <c r="A6" s="58" t="s">
        <v>691</v>
      </c>
      <c r="B6" s="69" t="s">
        <v>692</v>
      </c>
      <c r="C6" s="60">
        <v>160663090</v>
      </c>
      <c r="D6" s="60"/>
      <c r="E6" s="123"/>
      <c r="F6" s="59">
        <f>+E6/C6*100</f>
        <v>0</v>
      </c>
    </row>
    <row r="7" spans="1:6" x14ac:dyDescent="0.25">
      <c r="A7" s="63" t="s">
        <v>358</v>
      </c>
      <c r="B7" s="64" t="s">
        <v>686</v>
      </c>
      <c r="C7" s="60">
        <v>160663090</v>
      </c>
      <c r="D7" s="60"/>
      <c r="E7" s="123"/>
      <c r="F7" s="59">
        <f t="shared" ref="F7:F11" si="0">+E7/C7*100</f>
        <v>0</v>
      </c>
    </row>
    <row r="8" spans="1:6" ht="25.5" x14ac:dyDescent="0.25">
      <c r="A8" s="70" t="s">
        <v>687</v>
      </c>
      <c r="B8" s="71" t="s">
        <v>688</v>
      </c>
      <c r="C8" s="60">
        <v>160663090</v>
      </c>
      <c r="D8" s="60"/>
      <c r="E8" s="123"/>
      <c r="F8" s="59">
        <f t="shared" si="0"/>
        <v>0</v>
      </c>
    </row>
    <row r="9" spans="1:6" ht="25.5" x14ac:dyDescent="0.25">
      <c r="A9" s="72" t="s">
        <v>693</v>
      </c>
      <c r="B9" s="73" t="s">
        <v>694</v>
      </c>
      <c r="C9" s="60">
        <v>76599890</v>
      </c>
      <c r="D9" s="60"/>
      <c r="E9" s="123"/>
      <c r="F9" s="59">
        <f t="shared" si="0"/>
        <v>0</v>
      </c>
    </row>
    <row r="10" spans="1:6" x14ac:dyDescent="0.25">
      <c r="A10" s="48" t="s">
        <v>481</v>
      </c>
      <c r="B10" s="46" t="s">
        <v>480</v>
      </c>
      <c r="C10" s="74">
        <v>76599890</v>
      </c>
      <c r="D10" s="74"/>
      <c r="E10" s="123"/>
      <c r="F10" s="127">
        <f t="shared" si="0"/>
        <v>0</v>
      </c>
    </row>
    <row r="11" spans="1:6" x14ac:dyDescent="0.25">
      <c r="A11" s="65" t="s">
        <v>193</v>
      </c>
      <c r="B11" s="46" t="s">
        <v>194</v>
      </c>
      <c r="C11" s="74">
        <v>67308315</v>
      </c>
      <c r="D11" s="74"/>
      <c r="E11" s="123"/>
      <c r="F11" s="127">
        <f t="shared" si="0"/>
        <v>0</v>
      </c>
    </row>
    <row r="12" spans="1:6" x14ac:dyDescent="0.25">
      <c r="A12" s="51" t="s">
        <v>197</v>
      </c>
      <c r="B12" s="46" t="s">
        <v>198</v>
      </c>
      <c r="C12" s="47"/>
      <c r="D12" s="47"/>
      <c r="E12" s="123"/>
      <c r="F12" s="47"/>
    </row>
    <row r="13" spans="1:6" x14ac:dyDescent="0.25">
      <c r="A13" s="51" t="s">
        <v>199</v>
      </c>
      <c r="B13" s="46" t="s">
        <v>200</v>
      </c>
      <c r="C13" s="47"/>
      <c r="D13" s="47"/>
      <c r="E13" s="123"/>
      <c r="F13" s="47"/>
    </row>
    <row r="14" spans="1:6" x14ac:dyDescent="0.25">
      <c r="A14" s="51" t="s">
        <v>201</v>
      </c>
      <c r="B14" s="46" t="s">
        <v>202</v>
      </c>
      <c r="C14" s="47"/>
      <c r="D14" s="47"/>
      <c r="E14" s="123"/>
      <c r="F14" s="47"/>
    </row>
    <row r="15" spans="1:6" x14ac:dyDescent="0.25">
      <c r="A15" s="51" t="s">
        <v>207</v>
      </c>
      <c r="B15" s="46" t="s">
        <v>206</v>
      </c>
      <c r="C15" s="47"/>
      <c r="D15" s="47"/>
      <c r="E15" s="123"/>
      <c r="F15" s="47"/>
    </row>
    <row r="16" spans="1:6" x14ac:dyDescent="0.25">
      <c r="A16" s="51" t="s">
        <v>210</v>
      </c>
      <c r="B16" s="46" t="s">
        <v>211</v>
      </c>
      <c r="C16" s="47"/>
      <c r="D16" s="47"/>
      <c r="E16" s="123"/>
      <c r="F16" s="47"/>
    </row>
    <row r="17" spans="1:6" x14ac:dyDescent="0.25">
      <c r="A17" s="51" t="s">
        <v>212</v>
      </c>
      <c r="B17" s="46" t="s">
        <v>213</v>
      </c>
      <c r="C17" s="47"/>
      <c r="D17" s="47"/>
      <c r="E17" s="123"/>
      <c r="F17" s="47"/>
    </row>
    <row r="18" spans="1:6" x14ac:dyDescent="0.25">
      <c r="A18" s="65" t="s">
        <v>216</v>
      </c>
      <c r="B18" s="46" t="s">
        <v>217</v>
      </c>
      <c r="C18" s="74">
        <v>7776675</v>
      </c>
      <c r="D18" s="74"/>
      <c r="E18" s="123"/>
      <c r="F18" s="127">
        <f>+E18/C18*100</f>
        <v>0</v>
      </c>
    </row>
    <row r="19" spans="1:6" x14ac:dyDescent="0.25">
      <c r="A19" s="51" t="s">
        <v>220</v>
      </c>
      <c r="B19" s="46" t="s">
        <v>221</v>
      </c>
      <c r="C19" s="47"/>
      <c r="D19" s="47"/>
      <c r="E19" s="123"/>
      <c r="F19" s="47"/>
    </row>
    <row r="20" spans="1:6" x14ac:dyDescent="0.25">
      <c r="A20" s="51" t="s">
        <v>224</v>
      </c>
      <c r="B20" s="46" t="s">
        <v>225</v>
      </c>
      <c r="C20" s="47"/>
      <c r="D20" s="47"/>
      <c r="E20" s="123"/>
      <c r="F20" s="47"/>
    </row>
    <row r="21" spans="1:6" x14ac:dyDescent="0.25">
      <c r="A21" s="51" t="s">
        <v>226</v>
      </c>
      <c r="B21" s="46" t="s">
        <v>227</v>
      </c>
      <c r="C21" s="47"/>
      <c r="D21" s="47"/>
      <c r="E21" s="123"/>
      <c r="F21" s="47"/>
    </row>
    <row r="22" spans="1:6" x14ac:dyDescent="0.25">
      <c r="A22" s="51" t="s">
        <v>230</v>
      </c>
      <c r="B22" s="46" t="s">
        <v>231</v>
      </c>
      <c r="C22" s="47"/>
      <c r="D22" s="47"/>
      <c r="E22" s="123"/>
      <c r="F22" s="47"/>
    </row>
    <row r="23" spans="1:6" x14ac:dyDescent="0.25">
      <c r="A23" s="51" t="s">
        <v>232</v>
      </c>
      <c r="B23" s="46" t="s">
        <v>233</v>
      </c>
      <c r="C23" s="47"/>
      <c r="D23" s="47"/>
      <c r="E23" s="123"/>
      <c r="F23" s="47"/>
    </row>
    <row r="24" spans="1:6" x14ac:dyDescent="0.25">
      <c r="A24" s="51" t="s">
        <v>234</v>
      </c>
      <c r="B24" s="46" t="s">
        <v>235</v>
      </c>
      <c r="C24" s="47"/>
      <c r="D24" s="47"/>
      <c r="E24" s="123"/>
      <c r="F24" s="47"/>
    </row>
    <row r="25" spans="1:6" ht="25.5" x14ac:dyDescent="0.25">
      <c r="A25" s="51" t="s">
        <v>236</v>
      </c>
      <c r="B25" s="46" t="s">
        <v>237</v>
      </c>
      <c r="C25" s="47"/>
      <c r="D25" s="47"/>
      <c r="E25" s="123"/>
      <c r="F25" s="47"/>
    </row>
    <row r="26" spans="1:6" x14ac:dyDescent="0.25">
      <c r="A26" s="51" t="s">
        <v>238</v>
      </c>
      <c r="B26" s="46" t="s">
        <v>239</v>
      </c>
      <c r="C26" s="47"/>
      <c r="D26" s="47"/>
      <c r="E26" s="123"/>
      <c r="F26" s="47"/>
    </row>
    <row r="27" spans="1:6" x14ac:dyDescent="0.25">
      <c r="A27" s="51" t="s">
        <v>240</v>
      </c>
      <c r="B27" s="46" t="s">
        <v>241</v>
      </c>
      <c r="C27" s="47"/>
      <c r="D27" s="47"/>
      <c r="E27" s="123"/>
      <c r="F27" s="47"/>
    </row>
    <row r="28" spans="1:6" x14ac:dyDescent="0.25">
      <c r="A28" s="51" t="s">
        <v>244</v>
      </c>
      <c r="B28" s="46" t="s">
        <v>245</v>
      </c>
      <c r="C28" s="47"/>
      <c r="D28" s="47"/>
      <c r="E28" s="123"/>
      <c r="F28" s="47"/>
    </row>
    <row r="29" spans="1:6" x14ac:dyDescent="0.25">
      <c r="A29" s="51" t="s">
        <v>246</v>
      </c>
      <c r="B29" s="46" t="s">
        <v>247</v>
      </c>
      <c r="C29" s="47"/>
      <c r="D29" s="47"/>
      <c r="E29" s="123"/>
      <c r="F29" s="47"/>
    </row>
    <row r="30" spans="1:6" x14ac:dyDescent="0.25">
      <c r="A30" s="51" t="s">
        <v>248</v>
      </c>
      <c r="B30" s="46" t="s">
        <v>249</v>
      </c>
      <c r="C30" s="47"/>
      <c r="D30" s="47"/>
      <c r="E30" s="123"/>
      <c r="F30" s="47"/>
    </row>
    <row r="31" spans="1:6" x14ac:dyDescent="0.25">
      <c r="A31" s="51" t="s">
        <v>250</v>
      </c>
      <c r="B31" s="46" t="s">
        <v>251</v>
      </c>
      <c r="C31" s="47"/>
      <c r="D31" s="47"/>
      <c r="E31" s="123"/>
      <c r="F31" s="47"/>
    </row>
    <row r="32" spans="1:6" x14ac:dyDescent="0.25">
      <c r="A32" s="51" t="s">
        <v>252</v>
      </c>
      <c r="B32" s="46" t="s">
        <v>253</v>
      </c>
      <c r="C32" s="47"/>
      <c r="D32" s="47"/>
      <c r="E32" s="123"/>
      <c r="F32" s="47"/>
    </row>
    <row r="33" spans="1:6" x14ac:dyDescent="0.25">
      <c r="A33" s="51" t="s">
        <v>254</v>
      </c>
      <c r="B33" s="46" t="s">
        <v>255</v>
      </c>
      <c r="C33" s="47"/>
      <c r="D33" s="47"/>
      <c r="E33" s="123"/>
      <c r="F33" s="47"/>
    </row>
    <row r="34" spans="1:6" x14ac:dyDescent="0.25">
      <c r="A34" s="51" t="s">
        <v>256</v>
      </c>
      <c r="B34" s="46" t="s">
        <v>257</v>
      </c>
      <c r="C34" s="47"/>
      <c r="D34" s="47"/>
      <c r="E34" s="123"/>
      <c r="F34" s="47"/>
    </row>
    <row r="35" spans="1:6" x14ac:dyDescent="0.25">
      <c r="A35" s="51" t="s">
        <v>258</v>
      </c>
      <c r="B35" s="46" t="s">
        <v>259</v>
      </c>
      <c r="C35" s="47"/>
      <c r="D35" s="47"/>
      <c r="E35" s="123"/>
      <c r="F35" s="47"/>
    </row>
    <row r="36" spans="1:6" x14ac:dyDescent="0.25">
      <c r="A36" s="51" t="s">
        <v>260</v>
      </c>
      <c r="B36" s="46" t="s">
        <v>261</v>
      </c>
      <c r="C36" s="47"/>
      <c r="D36" s="47"/>
      <c r="E36" s="123"/>
      <c r="F36" s="47"/>
    </row>
    <row r="37" spans="1:6" ht="25.5" x14ac:dyDescent="0.25">
      <c r="A37" s="51" t="s">
        <v>264</v>
      </c>
      <c r="B37" s="46" t="s">
        <v>263</v>
      </c>
      <c r="C37" s="47"/>
      <c r="D37" s="47"/>
      <c r="E37" s="123"/>
      <c r="F37" s="47"/>
    </row>
    <row r="38" spans="1:6" ht="25.5" x14ac:dyDescent="0.25">
      <c r="A38" s="51" t="s">
        <v>267</v>
      </c>
      <c r="B38" s="46" t="s">
        <v>268</v>
      </c>
      <c r="C38" s="47"/>
      <c r="D38" s="47"/>
      <c r="E38" s="123"/>
      <c r="F38" s="47"/>
    </row>
    <row r="39" spans="1:6" x14ac:dyDescent="0.25">
      <c r="A39" s="51" t="s">
        <v>269</v>
      </c>
      <c r="B39" s="46" t="s">
        <v>270</v>
      </c>
      <c r="C39" s="47"/>
      <c r="D39" s="47"/>
      <c r="E39" s="123"/>
      <c r="F39" s="47"/>
    </row>
    <row r="40" spans="1:6" x14ac:dyDescent="0.25">
      <c r="A40" s="51" t="s">
        <v>271</v>
      </c>
      <c r="B40" s="46" t="s">
        <v>272</v>
      </c>
      <c r="C40" s="47"/>
      <c r="D40" s="47"/>
      <c r="E40" s="123"/>
      <c r="F40" s="47"/>
    </row>
    <row r="41" spans="1:6" x14ac:dyDescent="0.25">
      <c r="A41" s="51" t="s">
        <v>273</v>
      </c>
      <c r="B41" s="46" t="s">
        <v>274</v>
      </c>
      <c r="C41" s="47"/>
      <c r="D41" s="47"/>
      <c r="E41" s="123"/>
      <c r="F41" s="47"/>
    </row>
    <row r="42" spans="1:6" x14ac:dyDescent="0.25">
      <c r="A42" s="51" t="s">
        <v>275</v>
      </c>
      <c r="B42" s="46" t="s">
        <v>276</v>
      </c>
      <c r="C42" s="47"/>
      <c r="D42" s="47"/>
      <c r="E42" s="123"/>
      <c r="F42" s="47"/>
    </row>
    <row r="43" spans="1:6" x14ac:dyDescent="0.25">
      <c r="A43" s="51" t="s">
        <v>279</v>
      </c>
      <c r="B43" s="46" t="s">
        <v>266</v>
      </c>
      <c r="C43" s="47"/>
      <c r="D43" s="47"/>
      <c r="E43" s="123"/>
      <c r="F43" s="47"/>
    </row>
    <row r="44" spans="1:6" x14ac:dyDescent="0.25">
      <c r="A44" s="65" t="s">
        <v>280</v>
      </c>
      <c r="B44" s="46" t="s">
        <v>281</v>
      </c>
      <c r="C44" s="74">
        <v>29687</v>
      </c>
      <c r="D44" s="74"/>
      <c r="E44" s="123"/>
      <c r="F44" s="127">
        <f>+E44/C44*100</f>
        <v>0</v>
      </c>
    </row>
    <row r="45" spans="1:6" x14ac:dyDescent="0.25">
      <c r="A45" s="51" t="s">
        <v>290</v>
      </c>
      <c r="B45" s="46" t="s">
        <v>291</v>
      </c>
      <c r="C45" s="47"/>
      <c r="D45" s="47"/>
      <c r="E45" s="123"/>
      <c r="F45" s="47"/>
    </row>
    <row r="46" spans="1:6" x14ac:dyDescent="0.25">
      <c r="A46" s="51" t="s">
        <v>294</v>
      </c>
      <c r="B46" s="46" t="s">
        <v>295</v>
      </c>
      <c r="C46" s="47"/>
      <c r="D46" s="47"/>
      <c r="E46" s="123"/>
      <c r="F46" s="47"/>
    </row>
    <row r="47" spans="1:6" ht="25.5" x14ac:dyDescent="0.25">
      <c r="A47" s="65" t="s">
        <v>313</v>
      </c>
      <c r="B47" s="46" t="s">
        <v>314</v>
      </c>
      <c r="C47" s="76"/>
      <c r="D47" s="76"/>
      <c r="E47" s="123"/>
      <c r="F47" s="76"/>
    </row>
    <row r="48" spans="1:6" ht="25.5" x14ac:dyDescent="0.25">
      <c r="A48" s="51" t="s">
        <v>338</v>
      </c>
      <c r="B48" s="46" t="s">
        <v>82</v>
      </c>
      <c r="C48" s="47"/>
      <c r="D48" s="47"/>
      <c r="E48" s="123"/>
      <c r="F48" s="47"/>
    </row>
    <row r="49" spans="1:6" ht="25.5" x14ac:dyDescent="0.25">
      <c r="A49" s="65" t="s">
        <v>342</v>
      </c>
      <c r="B49" s="46" t="s">
        <v>343</v>
      </c>
      <c r="C49" s="74">
        <v>67533</v>
      </c>
      <c r="D49" s="74"/>
      <c r="E49" s="123"/>
      <c r="F49" s="127">
        <f>+E49/C49*100</f>
        <v>0</v>
      </c>
    </row>
    <row r="50" spans="1:6" x14ac:dyDescent="0.25">
      <c r="A50" s="51" t="s">
        <v>352</v>
      </c>
      <c r="B50" s="46" t="s">
        <v>353</v>
      </c>
      <c r="C50" s="47"/>
      <c r="D50" s="47"/>
      <c r="E50" s="123"/>
      <c r="F50" s="47"/>
    </row>
    <row r="51" spans="1:6" ht="25.5" x14ac:dyDescent="0.25">
      <c r="A51" s="65" t="s">
        <v>399</v>
      </c>
      <c r="B51" s="46" t="s">
        <v>400</v>
      </c>
      <c r="C51" s="74">
        <v>1350464</v>
      </c>
      <c r="D51" s="74"/>
      <c r="E51" s="123"/>
      <c r="F51" s="127">
        <f>+E51/C51*100</f>
        <v>0</v>
      </c>
    </row>
    <row r="52" spans="1:6" x14ac:dyDescent="0.25">
      <c r="A52" s="51" t="s">
        <v>409</v>
      </c>
      <c r="B52" s="46" t="s">
        <v>173</v>
      </c>
      <c r="C52" s="47"/>
      <c r="D52" s="47"/>
      <c r="E52" s="123"/>
      <c r="F52" s="47"/>
    </row>
    <row r="53" spans="1:6" x14ac:dyDescent="0.25">
      <c r="A53" s="51" t="s">
        <v>410</v>
      </c>
      <c r="B53" s="46" t="s">
        <v>411</v>
      </c>
      <c r="C53" s="47"/>
      <c r="D53" s="47"/>
      <c r="E53" s="123"/>
      <c r="F53" s="47"/>
    </row>
    <row r="54" spans="1:6" x14ac:dyDescent="0.25">
      <c r="A54" s="51" t="s">
        <v>412</v>
      </c>
      <c r="B54" s="46" t="s">
        <v>174</v>
      </c>
      <c r="C54" s="47"/>
      <c r="D54" s="47"/>
      <c r="E54" s="123"/>
      <c r="F54" s="47"/>
    </row>
    <row r="55" spans="1:6" x14ac:dyDescent="0.25">
      <c r="A55" s="51" t="s">
        <v>413</v>
      </c>
      <c r="B55" s="46" t="s">
        <v>414</v>
      </c>
      <c r="C55" s="47"/>
      <c r="D55" s="47"/>
      <c r="E55" s="123"/>
      <c r="F55" s="47"/>
    </row>
    <row r="56" spans="1:6" x14ac:dyDescent="0.25">
      <c r="A56" s="51" t="s">
        <v>415</v>
      </c>
      <c r="B56" s="46" t="s">
        <v>416</v>
      </c>
      <c r="C56" s="47"/>
      <c r="D56" s="47"/>
      <c r="E56" s="123"/>
      <c r="F56" s="47"/>
    </row>
    <row r="57" spans="1:6" x14ac:dyDescent="0.25">
      <c r="A57" s="51" t="s">
        <v>425</v>
      </c>
      <c r="B57" s="46" t="s">
        <v>426</v>
      </c>
      <c r="C57" s="47"/>
      <c r="D57" s="47"/>
      <c r="E57" s="123"/>
      <c r="F57" s="47"/>
    </row>
    <row r="58" spans="1:6" x14ac:dyDescent="0.25">
      <c r="A58" s="51" t="s">
        <v>438</v>
      </c>
      <c r="B58" s="46" t="s">
        <v>439</v>
      </c>
      <c r="C58" s="47"/>
      <c r="D58" s="47"/>
      <c r="E58" s="123"/>
      <c r="F58" s="47"/>
    </row>
    <row r="59" spans="1:6" ht="25.5" x14ac:dyDescent="0.25">
      <c r="A59" s="65" t="s">
        <v>456</v>
      </c>
      <c r="B59" s="46" t="s">
        <v>457</v>
      </c>
      <c r="C59" s="74">
        <v>67216</v>
      </c>
      <c r="D59" s="74"/>
      <c r="E59" s="123"/>
      <c r="F59" s="127">
        <f>+E59/C59*100</f>
        <v>0</v>
      </c>
    </row>
    <row r="60" spans="1:6" x14ac:dyDescent="0.25">
      <c r="A60" s="51" t="s">
        <v>460</v>
      </c>
      <c r="B60" s="46" t="s">
        <v>459</v>
      </c>
      <c r="C60" s="47"/>
      <c r="D60" s="47"/>
      <c r="E60" s="123"/>
      <c r="F60" s="47"/>
    </row>
    <row r="61" spans="1:6" ht="25.5" x14ac:dyDescent="0.25">
      <c r="A61" s="48" t="s">
        <v>666</v>
      </c>
      <c r="B61" s="46" t="s">
        <v>667</v>
      </c>
      <c r="C61" s="76"/>
      <c r="D61" s="76"/>
      <c r="E61" s="123"/>
      <c r="F61" s="76"/>
    </row>
    <row r="62" spans="1:6" x14ac:dyDescent="0.25">
      <c r="A62" s="65" t="s">
        <v>216</v>
      </c>
      <c r="B62" s="46" t="s">
        <v>217</v>
      </c>
      <c r="C62" s="76"/>
      <c r="D62" s="76"/>
      <c r="E62" s="123"/>
      <c r="F62" s="76"/>
    </row>
    <row r="63" spans="1:6" x14ac:dyDescent="0.25">
      <c r="A63" s="51" t="s">
        <v>244</v>
      </c>
      <c r="B63" s="46" t="s">
        <v>245</v>
      </c>
      <c r="C63" s="47"/>
      <c r="D63" s="47"/>
      <c r="E63" s="123"/>
      <c r="F63" s="47"/>
    </row>
    <row r="64" spans="1:6" x14ac:dyDescent="0.25">
      <c r="A64" s="51" t="s">
        <v>246</v>
      </c>
      <c r="B64" s="46" t="s">
        <v>247</v>
      </c>
      <c r="C64" s="47"/>
      <c r="D64" s="47"/>
      <c r="E64" s="123"/>
      <c r="F64" s="47"/>
    </row>
    <row r="65" spans="1:6" x14ac:dyDescent="0.25">
      <c r="A65" s="51" t="s">
        <v>250</v>
      </c>
      <c r="B65" s="46" t="s">
        <v>251</v>
      </c>
      <c r="C65" s="47"/>
      <c r="D65" s="47"/>
      <c r="E65" s="123"/>
      <c r="F65" s="47"/>
    </row>
    <row r="66" spans="1:6" x14ac:dyDescent="0.25">
      <c r="A66" s="51" t="s">
        <v>256</v>
      </c>
      <c r="B66" s="46" t="s">
        <v>257</v>
      </c>
      <c r="C66" s="47"/>
      <c r="D66" s="47"/>
      <c r="E66" s="123"/>
      <c r="F66" s="47"/>
    </row>
    <row r="67" spans="1:6" ht="25.5" x14ac:dyDescent="0.25">
      <c r="A67" s="65" t="s">
        <v>399</v>
      </c>
      <c r="B67" s="46" t="s">
        <v>400</v>
      </c>
      <c r="C67" s="76"/>
      <c r="D67" s="76"/>
      <c r="E67" s="123"/>
      <c r="F67" s="76"/>
    </row>
    <row r="68" spans="1:6" x14ac:dyDescent="0.25">
      <c r="A68" s="51" t="s">
        <v>409</v>
      </c>
      <c r="B68" s="46" t="s">
        <v>173</v>
      </c>
      <c r="C68" s="47"/>
      <c r="D68" s="47"/>
      <c r="E68" s="123"/>
      <c r="F68" s="47"/>
    </row>
    <row r="69" spans="1:6" ht="25.5" x14ac:dyDescent="0.25">
      <c r="A69" s="65" t="s">
        <v>456</v>
      </c>
      <c r="B69" s="46" t="s">
        <v>457</v>
      </c>
      <c r="C69" s="76"/>
      <c r="D69" s="76"/>
      <c r="E69" s="123"/>
      <c r="F69" s="76"/>
    </row>
    <row r="70" spans="1:6" x14ac:dyDescent="0.25">
      <c r="A70" s="51" t="s">
        <v>460</v>
      </c>
      <c r="B70" s="46" t="s">
        <v>459</v>
      </c>
      <c r="C70" s="47"/>
      <c r="D70" s="47"/>
      <c r="E70" s="123"/>
      <c r="F70" s="47"/>
    </row>
    <row r="71" spans="1:6" ht="38.25" x14ac:dyDescent="0.25">
      <c r="A71" s="72" t="s">
        <v>695</v>
      </c>
      <c r="B71" s="73" t="s">
        <v>696</v>
      </c>
      <c r="C71" s="60">
        <v>10713067</v>
      </c>
      <c r="D71" s="60"/>
      <c r="E71" s="123"/>
      <c r="F71" s="59">
        <f>+E71/C71*100</f>
        <v>0</v>
      </c>
    </row>
    <row r="72" spans="1:6" x14ac:dyDescent="0.25">
      <c r="A72" s="48" t="s">
        <v>193</v>
      </c>
      <c r="B72" s="46" t="s">
        <v>482</v>
      </c>
      <c r="C72" s="74">
        <v>4638197</v>
      </c>
      <c r="D72" s="74"/>
      <c r="E72" s="123"/>
      <c r="F72" s="127">
        <f t="shared" ref="F72:F73" si="1">+E72/C72*100</f>
        <v>0</v>
      </c>
    </row>
    <row r="73" spans="1:6" x14ac:dyDescent="0.25">
      <c r="A73" s="65" t="s">
        <v>193</v>
      </c>
      <c r="B73" s="46" t="s">
        <v>194</v>
      </c>
      <c r="C73" s="74">
        <v>909141</v>
      </c>
      <c r="D73" s="74"/>
      <c r="E73" s="123"/>
      <c r="F73" s="127">
        <f t="shared" si="1"/>
        <v>0</v>
      </c>
    </row>
    <row r="74" spans="1:6" x14ac:dyDescent="0.25">
      <c r="A74" s="51" t="s">
        <v>197</v>
      </c>
      <c r="B74" s="46" t="s">
        <v>198</v>
      </c>
      <c r="C74" s="47"/>
      <c r="D74" s="47"/>
      <c r="E74" s="123"/>
      <c r="F74" s="47"/>
    </row>
    <row r="75" spans="1:6" x14ac:dyDescent="0.25">
      <c r="A75" s="51" t="s">
        <v>199</v>
      </c>
      <c r="B75" s="46" t="s">
        <v>200</v>
      </c>
      <c r="C75" s="47"/>
      <c r="D75" s="47"/>
      <c r="E75" s="123"/>
      <c r="F75" s="47"/>
    </row>
    <row r="76" spans="1:6" x14ac:dyDescent="0.25">
      <c r="A76" s="51" t="s">
        <v>201</v>
      </c>
      <c r="B76" s="46" t="s">
        <v>202</v>
      </c>
      <c r="C76" s="47"/>
      <c r="D76" s="47"/>
      <c r="E76" s="123"/>
      <c r="F76" s="47"/>
    </row>
    <row r="77" spans="1:6" x14ac:dyDescent="0.25">
      <c r="A77" s="51" t="s">
        <v>203</v>
      </c>
      <c r="B77" s="46" t="s">
        <v>204</v>
      </c>
      <c r="C77" s="47"/>
      <c r="D77" s="47"/>
      <c r="E77" s="123"/>
      <c r="F77" s="47"/>
    </row>
    <row r="78" spans="1:6" x14ac:dyDescent="0.25">
      <c r="A78" s="51" t="s">
        <v>207</v>
      </c>
      <c r="B78" s="46" t="s">
        <v>206</v>
      </c>
      <c r="C78" s="47"/>
      <c r="D78" s="47"/>
      <c r="E78" s="123"/>
      <c r="F78" s="47"/>
    </row>
    <row r="79" spans="1:6" x14ac:dyDescent="0.25">
      <c r="A79" s="51" t="s">
        <v>210</v>
      </c>
      <c r="B79" s="46" t="s">
        <v>211</v>
      </c>
      <c r="C79" s="47"/>
      <c r="D79" s="47"/>
      <c r="E79" s="123"/>
      <c r="F79" s="47"/>
    </row>
    <row r="80" spans="1:6" x14ac:dyDescent="0.25">
      <c r="A80" s="51" t="s">
        <v>212</v>
      </c>
      <c r="B80" s="46" t="s">
        <v>213</v>
      </c>
      <c r="C80" s="47"/>
      <c r="D80" s="47"/>
      <c r="E80" s="123"/>
      <c r="F80" s="47"/>
    </row>
    <row r="81" spans="1:6" ht="25.5" x14ac:dyDescent="0.25">
      <c r="A81" s="51" t="s">
        <v>214</v>
      </c>
      <c r="B81" s="46" t="s">
        <v>215</v>
      </c>
      <c r="C81" s="47"/>
      <c r="D81" s="47"/>
      <c r="E81" s="123"/>
      <c r="F81" s="47"/>
    </row>
    <row r="82" spans="1:6" x14ac:dyDescent="0.25">
      <c r="A82" s="65" t="s">
        <v>216</v>
      </c>
      <c r="B82" s="46" t="s">
        <v>217</v>
      </c>
      <c r="C82" s="74">
        <v>1280197</v>
      </c>
      <c r="D82" s="74"/>
      <c r="E82" s="123"/>
      <c r="F82" s="127">
        <f>+E82/C82*100</f>
        <v>0</v>
      </c>
    </row>
    <row r="83" spans="1:6" x14ac:dyDescent="0.25">
      <c r="A83" s="51" t="s">
        <v>220</v>
      </c>
      <c r="B83" s="46" t="s">
        <v>221</v>
      </c>
      <c r="C83" s="47"/>
      <c r="D83" s="47"/>
      <c r="E83" s="123"/>
      <c r="F83" s="47"/>
    </row>
    <row r="84" spans="1:6" ht="25.5" x14ac:dyDescent="0.25">
      <c r="A84" s="51" t="s">
        <v>222</v>
      </c>
      <c r="B84" s="46" t="s">
        <v>223</v>
      </c>
      <c r="C84" s="47"/>
      <c r="D84" s="47"/>
      <c r="E84" s="123"/>
      <c r="F84" s="47"/>
    </row>
    <row r="85" spans="1:6" x14ac:dyDescent="0.25">
      <c r="A85" s="51" t="s">
        <v>224</v>
      </c>
      <c r="B85" s="46" t="s">
        <v>225</v>
      </c>
      <c r="C85" s="47"/>
      <c r="D85" s="47"/>
      <c r="E85" s="123"/>
      <c r="F85" s="47"/>
    </row>
    <row r="86" spans="1:6" x14ac:dyDescent="0.25">
      <c r="A86" s="51" t="s">
        <v>226</v>
      </c>
      <c r="B86" s="46" t="s">
        <v>227</v>
      </c>
      <c r="C86" s="47"/>
      <c r="D86" s="47"/>
      <c r="E86" s="123"/>
      <c r="F86" s="47"/>
    </row>
    <row r="87" spans="1:6" x14ac:dyDescent="0.25">
      <c r="A87" s="51" t="s">
        <v>230</v>
      </c>
      <c r="B87" s="46" t="s">
        <v>231</v>
      </c>
      <c r="C87" s="47"/>
      <c r="D87" s="47"/>
      <c r="E87" s="123"/>
      <c r="F87" s="47"/>
    </row>
    <row r="88" spans="1:6" x14ac:dyDescent="0.25">
      <c r="A88" s="51" t="s">
        <v>232</v>
      </c>
      <c r="B88" s="46" t="s">
        <v>233</v>
      </c>
      <c r="C88" s="47"/>
      <c r="D88" s="47"/>
      <c r="E88" s="123"/>
      <c r="F88" s="47"/>
    </row>
    <row r="89" spans="1:6" x14ac:dyDescent="0.25">
      <c r="A89" s="51" t="s">
        <v>234</v>
      </c>
      <c r="B89" s="46" t="s">
        <v>235</v>
      </c>
      <c r="C89" s="47"/>
      <c r="D89" s="47"/>
      <c r="E89" s="123"/>
      <c r="F89" s="47"/>
    </row>
    <row r="90" spans="1:6" ht="25.5" x14ac:dyDescent="0.25">
      <c r="A90" s="51" t="s">
        <v>236</v>
      </c>
      <c r="B90" s="46" t="s">
        <v>237</v>
      </c>
      <c r="C90" s="47"/>
      <c r="D90" s="47"/>
      <c r="E90" s="123"/>
      <c r="F90" s="47"/>
    </row>
    <row r="91" spans="1:6" x14ac:dyDescent="0.25">
      <c r="A91" s="51" t="s">
        <v>238</v>
      </c>
      <c r="B91" s="46" t="s">
        <v>239</v>
      </c>
      <c r="C91" s="47"/>
      <c r="D91" s="47"/>
      <c r="E91" s="123"/>
      <c r="F91" s="47"/>
    </row>
    <row r="92" spans="1:6" x14ac:dyDescent="0.25">
      <c r="A92" s="51" t="s">
        <v>240</v>
      </c>
      <c r="B92" s="46" t="s">
        <v>241</v>
      </c>
      <c r="C92" s="47"/>
      <c r="D92" s="47"/>
      <c r="E92" s="123"/>
      <c r="F92" s="47"/>
    </row>
    <row r="93" spans="1:6" x14ac:dyDescent="0.25">
      <c r="A93" s="51" t="s">
        <v>244</v>
      </c>
      <c r="B93" s="46" t="s">
        <v>245</v>
      </c>
      <c r="C93" s="47"/>
      <c r="D93" s="47"/>
      <c r="E93" s="123"/>
      <c r="F93" s="47"/>
    </row>
    <row r="94" spans="1:6" x14ac:dyDescent="0.25">
      <c r="A94" s="51" t="s">
        <v>246</v>
      </c>
      <c r="B94" s="46" t="s">
        <v>247</v>
      </c>
      <c r="C94" s="47"/>
      <c r="D94" s="47"/>
      <c r="E94" s="123"/>
      <c r="F94" s="47"/>
    </row>
    <row r="95" spans="1:6" x14ac:dyDescent="0.25">
      <c r="A95" s="51" t="s">
        <v>248</v>
      </c>
      <c r="B95" s="46" t="s">
        <v>249</v>
      </c>
      <c r="C95" s="47"/>
      <c r="D95" s="47"/>
      <c r="E95" s="123"/>
      <c r="F95" s="47"/>
    </row>
    <row r="96" spans="1:6" x14ac:dyDescent="0.25">
      <c r="A96" s="51" t="s">
        <v>250</v>
      </c>
      <c r="B96" s="46" t="s">
        <v>251</v>
      </c>
      <c r="C96" s="47"/>
      <c r="D96" s="47"/>
      <c r="E96" s="123"/>
      <c r="F96" s="47"/>
    </row>
    <row r="97" spans="1:6" x14ac:dyDescent="0.25">
      <c r="A97" s="51" t="s">
        <v>252</v>
      </c>
      <c r="B97" s="46" t="s">
        <v>253</v>
      </c>
      <c r="C97" s="47"/>
      <c r="D97" s="47"/>
      <c r="E97" s="123"/>
      <c r="F97" s="47"/>
    </row>
    <row r="98" spans="1:6" x14ac:dyDescent="0.25">
      <c r="A98" s="51" t="s">
        <v>254</v>
      </c>
      <c r="B98" s="46" t="s">
        <v>255</v>
      </c>
      <c r="C98" s="47"/>
      <c r="D98" s="47"/>
      <c r="E98" s="123"/>
      <c r="F98" s="47"/>
    </row>
    <row r="99" spans="1:6" x14ac:dyDescent="0.25">
      <c r="A99" s="51" t="s">
        <v>256</v>
      </c>
      <c r="B99" s="46" t="s">
        <v>257</v>
      </c>
      <c r="C99" s="47"/>
      <c r="D99" s="47"/>
      <c r="E99" s="123"/>
      <c r="F99" s="47"/>
    </row>
    <row r="100" spans="1:6" x14ac:dyDescent="0.25">
      <c r="A100" s="51" t="s">
        <v>258</v>
      </c>
      <c r="B100" s="46" t="s">
        <v>259</v>
      </c>
      <c r="C100" s="47"/>
      <c r="D100" s="47"/>
      <c r="E100" s="123"/>
      <c r="F100" s="47"/>
    </row>
    <row r="101" spans="1:6" x14ac:dyDescent="0.25">
      <c r="A101" s="51" t="s">
        <v>260</v>
      </c>
      <c r="B101" s="46" t="s">
        <v>261</v>
      </c>
      <c r="C101" s="47"/>
      <c r="D101" s="47"/>
      <c r="E101" s="123"/>
      <c r="F101" s="47"/>
    </row>
    <row r="102" spans="1:6" ht="25.5" x14ac:dyDescent="0.25">
      <c r="A102" s="51" t="s">
        <v>264</v>
      </c>
      <c r="B102" s="46" t="s">
        <v>263</v>
      </c>
      <c r="C102" s="47"/>
      <c r="D102" s="47"/>
      <c r="E102" s="123"/>
      <c r="F102" s="47"/>
    </row>
    <row r="103" spans="1:6" ht="25.5" x14ac:dyDescent="0.25">
      <c r="A103" s="51" t="s">
        <v>267</v>
      </c>
      <c r="B103" s="46" t="s">
        <v>268</v>
      </c>
      <c r="C103" s="47"/>
      <c r="D103" s="47"/>
      <c r="E103" s="123"/>
      <c r="F103" s="47"/>
    </row>
    <row r="104" spans="1:6" x14ac:dyDescent="0.25">
      <c r="A104" s="51" t="s">
        <v>269</v>
      </c>
      <c r="B104" s="46" t="s">
        <v>270</v>
      </c>
      <c r="C104" s="47"/>
      <c r="D104" s="47"/>
      <c r="E104" s="123"/>
      <c r="F104" s="47"/>
    </row>
    <row r="105" spans="1:6" x14ac:dyDescent="0.25">
      <c r="A105" s="51" t="s">
        <v>271</v>
      </c>
      <c r="B105" s="46" t="s">
        <v>272</v>
      </c>
      <c r="C105" s="47"/>
      <c r="D105" s="47"/>
      <c r="E105" s="123"/>
      <c r="F105" s="47"/>
    </row>
    <row r="106" spans="1:6" x14ac:dyDescent="0.25">
      <c r="A106" s="51" t="s">
        <v>273</v>
      </c>
      <c r="B106" s="46" t="s">
        <v>274</v>
      </c>
      <c r="C106" s="47"/>
      <c r="D106" s="47"/>
      <c r="E106" s="123"/>
      <c r="F106" s="47"/>
    </row>
    <row r="107" spans="1:6" x14ac:dyDescent="0.25">
      <c r="A107" s="51" t="s">
        <v>275</v>
      </c>
      <c r="B107" s="46" t="s">
        <v>276</v>
      </c>
      <c r="C107" s="47"/>
      <c r="D107" s="47"/>
      <c r="E107" s="123"/>
      <c r="F107" s="47"/>
    </row>
    <row r="108" spans="1:6" x14ac:dyDescent="0.25">
      <c r="A108" s="51" t="s">
        <v>277</v>
      </c>
      <c r="B108" s="46" t="s">
        <v>278</v>
      </c>
      <c r="C108" s="47"/>
      <c r="D108" s="47"/>
      <c r="E108" s="123"/>
      <c r="F108" s="47"/>
    </row>
    <row r="109" spans="1:6" x14ac:dyDescent="0.25">
      <c r="A109" s="51" t="s">
        <v>279</v>
      </c>
      <c r="B109" s="46" t="s">
        <v>266</v>
      </c>
      <c r="C109" s="47"/>
      <c r="D109" s="47"/>
      <c r="E109" s="123"/>
      <c r="F109" s="47"/>
    </row>
    <row r="110" spans="1:6" x14ac:dyDescent="0.25">
      <c r="A110" s="65" t="s">
        <v>280</v>
      </c>
      <c r="B110" s="46" t="s">
        <v>281</v>
      </c>
      <c r="C110" s="74">
        <v>9890</v>
      </c>
      <c r="D110" s="74"/>
      <c r="E110" s="123"/>
      <c r="F110" s="127">
        <f>+E110/C110*100</f>
        <v>0</v>
      </c>
    </row>
    <row r="111" spans="1:6" ht="38.25" x14ac:dyDescent="0.25">
      <c r="A111" s="51" t="s">
        <v>284</v>
      </c>
      <c r="B111" s="46" t="s">
        <v>285</v>
      </c>
      <c r="C111" s="47"/>
      <c r="D111" s="47"/>
      <c r="E111" s="123"/>
      <c r="F111" s="47"/>
    </row>
    <row r="112" spans="1:6" x14ac:dyDescent="0.25">
      <c r="A112" s="51" t="s">
        <v>290</v>
      </c>
      <c r="B112" s="46" t="s">
        <v>291</v>
      </c>
      <c r="C112" s="47"/>
      <c r="D112" s="47"/>
      <c r="E112" s="123"/>
      <c r="F112" s="47"/>
    </row>
    <row r="113" spans="1:6" ht="25.5" x14ac:dyDescent="0.25">
      <c r="A113" s="51" t="s">
        <v>292</v>
      </c>
      <c r="B113" s="46" t="s">
        <v>293</v>
      </c>
      <c r="C113" s="47"/>
      <c r="D113" s="47"/>
      <c r="E113" s="123"/>
      <c r="F113" s="47"/>
    </row>
    <row r="114" spans="1:6" x14ac:dyDescent="0.25">
      <c r="A114" s="51" t="s">
        <v>294</v>
      </c>
      <c r="B114" s="46" t="s">
        <v>295</v>
      </c>
      <c r="C114" s="47"/>
      <c r="D114" s="47"/>
      <c r="E114" s="123"/>
      <c r="F114" s="47"/>
    </row>
    <row r="115" spans="1:6" x14ac:dyDescent="0.25">
      <c r="A115" s="51" t="s">
        <v>296</v>
      </c>
      <c r="B115" s="46" t="s">
        <v>297</v>
      </c>
      <c r="C115" s="47"/>
      <c r="D115" s="47"/>
      <c r="E115" s="123"/>
      <c r="F115" s="47"/>
    </row>
    <row r="116" spans="1:6" ht="25.5" x14ac:dyDescent="0.25">
      <c r="A116" s="65" t="s">
        <v>342</v>
      </c>
      <c r="B116" s="46" t="s">
        <v>343</v>
      </c>
      <c r="C116" s="74">
        <v>20350</v>
      </c>
      <c r="D116" s="74"/>
      <c r="E116" s="123"/>
      <c r="F116" s="127">
        <f>+E116/C116*100</f>
        <v>0</v>
      </c>
    </row>
    <row r="117" spans="1:6" x14ac:dyDescent="0.25">
      <c r="A117" s="51" t="s">
        <v>352</v>
      </c>
      <c r="B117" s="46" t="s">
        <v>353</v>
      </c>
      <c r="C117" s="47"/>
      <c r="D117" s="47"/>
      <c r="E117" s="123"/>
      <c r="F117" s="47"/>
    </row>
    <row r="118" spans="1:6" x14ac:dyDescent="0.25">
      <c r="A118" s="51" t="s">
        <v>354</v>
      </c>
      <c r="B118" s="46" t="s">
        <v>355</v>
      </c>
      <c r="C118" s="47"/>
      <c r="D118" s="47"/>
      <c r="E118" s="123"/>
      <c r="F118" s="47"/>
    </row>
    <row r="119" spans="1:6" x14ac:dyDescent="0.25">
      <c r="A119" s="65" t="s">
        <v>358</v>
      </c>
      <c r="B119" s="46" t="s">
        <v>359</v>
      </c>
      <c r="C119" s="74">
        <v>1500</v>
      </c>
      <c r="D119" s="74"/>
      <c r="E119" s="123"/>
      <c r="F119" s="127">
        <f>+E119/C119*100</f>
        <v>0</v>
      </c>
    </row>
    <row r="120" spans="1:6" x14ac:dyDescent="0.25">
      <c r="A120" s="51" t="s">
        <v>361</v>
      </c>
      <c r="B120" s="46" t="s">
        <v>362</v>
      </c>
      <c r="C120" s="47"/>
      <c r="D120" s="47"/>
      <c r="E120" s="123"/>
      <c r="F120" s="47"/>
    </row>
    <row r="121" spans="1:6" x14ac:dyDescent="0.25">
      <c r="A121" s="51" t="s">
        <v>363</v>
      </c>
      <c r="B121" s="46" t="s">
        <v>364</v>
      </c>
      <c r="C121" s="47"/>
      <c r="D121" s="47"/>
      <c r="E121" s="123"/>
      <c r="F121" s="47"/>
    </row>
    <row r="122" spans="1:6" x14ac:dyDescent="0.25">
      <c r="A122" s="51" t="s">
        <v>376</v>
      </c>
      <c r="B122" s="46" t="s">
        <v>377</v>
      </c>
      <c r="C122" s="47"/>
      <c r="D122" s="47"/>
      <c r="E122" s="123"/>
      <c r="F122" s="47"/>
    </row>
    <row r="123" spans="1:6" ht="25.5" x14ac:dyDescent="0.25">
      <c r="A123" s="65" t="s">
        <v>387</v>
      </c>
      <c r="B123" s="46" t="s">
        <v>388</v>
      </c>
      <c r="C123" s="74">
        <v>21000</v>
      </c>
      <c r="D123" s="74"/>
      <c r="E123" s="123"/>
      <c r="F123" s="127">
        <f t="shared" ref="F123:F124" si="2">+E123/C123*100</f>
        <v>0</v>
      </c>
    </row>
    <row r="124" spans="1:6" ht="25.5" x14ac:dyDescent="0.25">
      <c r="A124" s="65" t="s">
        <v>399</v>
      </c>
      <c r="B124" s="46" t="s">
        <v>400</v>
      </c>
      <c r="C124" s="74">
        <v>405268</v>
      </c>
      <c r="D124" s="74"/>
      <c r="E124" s="123"/>
      <c r="F124" s="127">
        <f t="shared" si="2"/>
        <v>0</v>
      </c>
    </row>
    <row r="125" spans="1:6" x14ac:dyDescent="0.25">
      <c r="A125" s="51" t="s">
        <v>404</v>
      </c>
      <c r="B125" s="46" t="s">
        <v>169</v>
      </c>
      <c r="C125" s="47"/>
      <c r="D125" s="47"/>
      <c r="E125" s="123"/>
      <c r="F125" s="47"/>
    </row>
    <row r="126" spans="1:6" x14ac:dyDescent="0.25">
      <c r="A126" s="51" t="s">
        <v>405</v>
      </c>
      <c r="B126" s="46" t="s">
        <v>406</v>
      </c>
      <c r="C126" s="47"/>
      <c r="D126" s="47"/>
      <c r="E126" s="123"/>
      <c r="F126" s="47"/>
    </row>
    <row r="127" spans="1:6" x14ac:dyDescent="0.25">
      <c r="A127" s="51" t="s">
        <v>409</v>
      </c>
      <c r="B127" s="46" t="s">
        <v>173</v>
      </c>
      <c r="C127" s="47"/>
      <c r="D127" s="47"/>
      <c r="E127" s="123"/>
      <c r="F127" s="47"/>
    </row>
    <row r="128" spans="1:6" x14ac:dyDescent="0.25">
      <c r="A128" s="51" t="s">
        <v>410</v>
      </c>
      <c r="B128" s="46" t="s">
        <v>411</v>
      </c>
      <c r="C128" s="47"/>
      <c r="D128" s="47"/>
      <c r="E128" s="123"/>
      <c r="F128" s="47"/>
    </row>
    <row r="129" spans="1:6" x14ac:dyDescent="0.25">
      <c r="A129" s="51" t="s">
        <v>412</v>
      </c>
      <c r="B129" s="46" t="s">
        <v>174</v>
      </c>
      <c r="C129" s="47"/>
      <c r="D129" s="47"/>
      <c r="E129" s="123"/>
      <c r="F129" s="47"/>
    </row>
    <row r="130" spans="1:6" x14ac:dyDescent="0.25">
      <c r="A130" s="51" t="s">
        <v>413</v>
      </c>
      <c r="B130" s="46" t="s">
        <v>414</v>
      </c>
      <c r="C130" s="47"/>
      <c r="D130" s="47"/>
      <c r="E130" s="123"/>
      <c r="F130" s="47"/>
    </row>
    <row r="131" spans="1:6" x14ac:dyDescent="0.25">
      <c r="A131" s="51" t="s">
        <v>415</v>
      </c>
      <c r="B131" s="46" t="s">
        <v>416</v>
      </c>
      <c r="C131" s="47"/>
      <c r="D131" s="47"/>
      <c r="E131" s="123"/>
      <c r="F131" s="47"/>
    </row>
    <row r="132" spans="1:6" x14ac:dyDescent="0.25">
      <c r="A132" s="51" t="s">
        <v>418</v>
      </c>
      <c r="B132" s="46" t="s">
        <v>178</v>
      </c>
      <c r="C132" s="47"/>
      <c r="D132" s="47"/>
      <c r="E132" s="123"/>
      <c r="F132" s="47"/>
    </row>
    <row r="133" spans="1:6" x14ac:dyDescent="0.25">
      <c r="A133" s="51" t="s">
        <v>421</v>
      </c>
      <c r="B133" s="46" t="s">
        <v>182</v>
      </c>
      <c r="C133" s="47"/>
      <c r="D133" s="47"/>
      <c r="E133" s="123"/>
      <c r="F133" s="47"/>
    </row>
    <row r="134" spans="1:6" ht="25.5" x14ac:dyDescent="0.25">
      <c r="A134" s="51" t="s">
        <v>422</v>
      </c>
      <c r="B134" s="46" t="s">
        <v>184</v>
      </c>
      <c r="C134" s="47"/>
      <c r="D134" s="47"/>
      <c r="E134" s="123"/>
      <c r="F134" s="47"/>
    </row>
    <row r="135" spans="1:6" x14ac:dyDescent="0.25">
      <c r="A135" s="51" t="s">
        <v>425</v>
      </c>
      <c r="B135" s="46" t="s">
        <v>426</v>
      </c>
      <c r="C135" s="47"/>
      <c r="D135" s="47"/>
      <c r="E135" s="123"/>
      <c r="F135" s="47"/>
    </row>
    <row r="136" spans="1:6" x14ac:dyDescent="0.25">
      <c r="A136" s="51" t="s">
        <v>438</v>
      </c>
      <c r="B136" s="46" t="s">
        <v>439</v>
      </c>
      <c r="C136" s="47"/>
      <c r="D136" s="47"/>
      <c r="E136" s="123"/>
      <c r="F136" s="47"/>
    </row>
    <row r="137" spans="1:6" ht="25.5" x14ac:dyDescent="0.25">
      <c r="A137" s="65" t="s">
        <v>456</v>
      </c>
      <c r="B137" s="46" t="s">
        <v>457</v>
      </c>
      <c r="C137" s="74"/>
      <c r="D137" s="74"/>
      <c r="E137" s="123"/>
      <c r="F137" s="75"/>
    </row>
    <row r="138" spans="1:6" x14ac:dyDescent="0.25">
      <c r="A138" s="51" t="s">
        <v>460</v>
      </c>
      <c r="B138" s="46" t="s">
        <v>459</v>
      </c>
      <c r="C138" s="47"/>
      <c r="D138" s="47"/>
      <c r="E138" s="123"/>
      <c r="F138" s="47"/>
    </row>
    <row r="139" spans="1:6" ht="25.5" x14ac:dyDescent="0.25">
      <c r="A139" s="65" t="s">
        <v>580</v>
      </c>
      <c r="B139" s="46" t="s">
        <v>581</v>
      </c>
      <c r="C139" s="74">
        <v>2011851</v>
      </c>
      <c r="D139" s="74"/>
      <c r="E139" s="123"/>
      <c r="F139" s="127">
        <f>+E139/C139*100</f>
        <v>0</v>
      </c>
    </row>
    <row r="140" spans="1:6" ht="25.5" x14ac:dyDescent="0.25">
      <c r="A140" s="51" t="s">
        <v>584</v>
      </c>
      <c r="B140" s="46" t="s">
        <v>585</v>
      </c>
      <c r="C140" s="47"/>
      <c r="D140" s="47"/>
      <c r="E140" s="123"/>
      <c r="F140" s="47"/>
    </row>
    <row r="141" spans="1:6" x14ac:dyDescent="0.25">
      <c r="A141" s="48" t="s">
        <v>487</v>
      </c>
      <c r="B141" s="46" t="s">
        <v>488</v>
      </c>
      <c r="C141" s="74">
        <v>1227708</v>
      </c>
      <c r="D141" s="74"/>
      <c r="E141" s="123"/>
      <c r="F141" s="127">
        <f t="shared" ref="F141:F142" si="3">+E141/C141*100</f>
        <v>0</v>
      </c>
    </row>
    <row r="142" spans="1:6" x14ac:dyDescent="0.25">
      <c r="A142" s="65" t="s">
        <v>193</v>
      </c>
      <c r="B142" s="46" t="s">
        <v>194</v>
      </c>
      <c r="C142" s="74">
        <v>330503</v>
      </c>
      <c r="D142" s="74"/>
      <c r="E142" s="123"/>
      <c r="F142" s="127">
        <f t="shared" si="3"/>
        <v>0</v>
      </c>
    </row>
    <row r="143" spans="1:6" x14ac:dyDescent="0.25">
      <c r="A143" s="51" t="s">
        <v>197</v>
      </c>
      <c r="B143" s="46" t="s">
        <v>198</v>
      </c>
      <c r="C143" s="47"/>
      <c r="D143" s="47"/>
      <c r="E143" s="123"/>
      <c r="F143" s="47"/>
    </row>
    <row r="144" spans="1:6" x14ac:dyDescent="0.25">
      <c r="A144" s="51" t="s">
        <v>199</v>
      </c>
      <c r="B144" s="46" t="s">
        <v>200</v>
      </c>
      <c r="C144" s="47"/>
      <c r="D144" s="47"/>
      <c r="E144" s="123"/>
      <c r="F144" s="47"/>
    </row>
    <row r="145" spans="1:6" x14ac:dyDescent="0.25">
      <c r="A145" s="51" t="s">
        <v>201</v>
      </c>
      <c r="B145" s="46" t="s">
        <v>202</v>
      </c>
      <c r="C145" s="47"/>
      <c r="D145" s="47"/>
      <c r="E145" s="123"/>
      <c r="F145" s="47"/>
    </row>
    <row r="146" spans="1:6" x14ac:dyDescent="0.25">
      <c r="A146" s="51" t="s">
        <v>207</v>
      </c>
      <c r="B146" s="46" t="s">
        <v>206</v>
      </c>
      <c r="C146" s="47"/>
      <c r="D146" s="47"/>
      <c r="E146" s="123"/>
      <c r="F146" s="47"/>
    </row>
    <row r="147" spans="1:6" x14ac:dyDescent="0.25">
      <c r="A147" s="51" t="s">
        <v>210</v>
      </c>
      <c r="B147" s="46" t="s">
        <v>211</v>
      </c>
      <c r="C147" s="47"/>
      <c r="D147" s="47"/>
      <c r="E147" s="123"/>
      <c r="F147" s="47"/>
    </row>
    <row r="148" spans="1:6" x14ac:dyDescent="0.25">
      <c r="A148" s="51" t="s">
        <v>212</v>
      </c>
      <c r="B148" s="46" t="s">
        <v>213</v>
      </c>
      <c r="C148" s="47"/>
      <c r="D148" s="47"/>
      <c r="E148" s="123"/>
      <c r="F148" s="47"/>
    </row>
    <row r="149" spans="1:6" x14ac:dyDescent="0.25">
      <c r="A149" s="65" t="s">
        <v>216</v>
      </c>
      <c r="B149" s="46" t="s">
        <v>217</v>
      </c>
      <c r="C149" s="74">
        <v>589332</v>
      </c>
      <c r="D149" s="74"/>
      <c r="E149" s="123"/>
      <c r="F149" s="127">
        <f>+E149/C149*100</f>
        <v>0</v>
      </c>
    </row>
    <row r="150" spans="1:6" x14ac:dyDescent="0.25">
      <c r="A150" s="51" t="s">
        <v>220</v>
      </c>
      <c r="B150" s="46" t="s">
        <v>221</v>
      </c>
      <c r="C150" s="47"/>
      <c r="D150" s="47"/>
      <c r="E150" s="123"/>
      <c r="F150" s="47"/>
    </row>
    <row r="151" spans="1:6" ht="25.5" x14ac:dyDescent="0.25">
      <c r="A151" s="51" t="s">
        <v>222</v>
      </c>
      <c r="B151" s="46" t="s">
        <v>223</v>
      </c>
      <c r="C151" s="47"/>
      <c r="D151" s="47"/>
      <c r="E151" s="123"/>
      <c r="F151" s="47"/>
    </row>
    <row r="152" spans="1:6" x14ac:dyDescent="0.25">
      <c r="A152" s="51" t="s">
        <v>224</v>
      </c>
      <c r="B152" s="46" t="s">
        <v>225</v>
      </c>
      <c r="C152" s="47"/>
      <c r="D152" s="47"/>
      <c r="E152" s="123"/>
      <c r="F152" s="47"/>
    </row>
    <row r="153" spans="1:6" x14ac:dyDescent="0.25">
      <c r="A153" s="51" t="s">
        <v>226</v>
      </c>
      <c r="B153" s="46" t="s">
        <v>227</v>
      </c>
      <c r="C153" s="47"/>
      <c r="D153" s="47"/>
      <c r="E153" s="123"/>
      <c r="F153" s="47"/>
    </row>
    <row r="154" spans="1:6" x14ac:dyDescent="0.25">
      <c r="A154" s="51" t="s">
        <v>230</v>
      </c>
      <c r="B154" s="46" t="s">
        <v>231</v>
      </c>
      <c r="C154" s="47"/>
      <c r="D154" s="47"/>
      <c r="E154" s="123"/>
      <c r="F154" s="47"/>
    </row>
    <row r="155" spans="1:6" x14ac:dyDescent="0.25">
      <c r="A155" s="51" t="s">
        <v>232</v>
      </c>
      <c r="B155" s="46" t="s">
        <v>233</v>
      </c>
      <c r="C155" s="47"/>
      <c r="D155" s="47"/>
      <c r="E155" s="123"/>
      <c r="F155" s="47"/>
    </row>
    <row r="156" spans="1:6" x14ac:dyDescent="0.25">
      <c r="A156" s="51" t="s">
        <v>234</v>
      </c>
      <c r="B156" s="46" t="s">
        <v>235</v>
      </c>
      <c r="C156" s="47"/>
      <c r="D156" s="47"/>
      <c r="E156" s="123"/>
      <c r="F156" s="47"/>
    </row>
    <row r="157" spans="1:6" ht="25.5" x14ac:dyDescent="0.25">
      <c r="A157" s="51" t="s">
        <v>236</v>
      </c>
      <c r="B157" s="46" t="s">
        <v>237</v>
      </c>
      <c r="C157" s="47"/>
      <c r="D157" s="47"/>
      <c r="E157" s="123"/>
      <c r="F157" s="47"/>
    </row>
    <row r="158" spans="1:6" x14ac:dyDescent="0.25">
      <c r="A158" s="51" t="s">
        <v>238</v>
      </c>
      <c r="B158" s="46" t="s">
        <v>239</v>
      </c>
      <c r="C158" s="47"/>
      <c r="D158" s="47"/>
      <c r="E158" s="123"/>
      <c r="F158" s="47"/>
    </row>
    <row r="159" spans="1:6" x14ac:dyDescent="0.25">
      <c r="A159" s="51" t="s">
        <v>240</v>
      </c>
      <c r="B159" s="46" t="s">
        <v>241</v>
      </c>
      <c r="C159" s="47"/>
      <c r="D159" s="47"/>
      <c r="E159" s="123"/>
      <c r="F159" s="47"/>
    </row>
    <row r="160" spans="1:6" x14ac:dyDescent="0.25">
      <c r="A160" s="51" t="s">
        <v>244</v>
      </c>
      <c r="B160" s="46" t="s">
        <v>245</v>
      </c>
      <c r="C160" s="47"/>
      <c r="D160" s="47"/>
      <c r="E160" s="123"/>
      <c r="F160" s="47"/>
    </row>
    <row r="161" spans="1:6" x14ac:dyDescent="0.25">
      <c r="A161" s="51" t="s">
        <v>246</v>
      </c>
      <c r="B161" s="46" t="s">
        <v>247</v>
      </c>
      <c r="C161" s="47"/>
      <c r="D161" s="47"/>
      <c r="E161" s="123"/>
      <c r="F161" s="47"/>
    </row>
    <row r="162" spans="1:6" x14ac:dyDescent="0.25">
      <c r="A162" s="51" t="s">
        <v>248</v>
      </c>
      <c r="B162" s="46" t="s">
        <v>249</v>
      </c>
      <c r="C162" s="47"/>
      <c r="D162" s="47"/>
      <c r="E162" s="123"/>
      <c r="F162" s="47"/>
    </row>
    <row r="163" spans="1:6" x14ac:dyDescent="0.25">
      <c r="A163" s="51" t="s">
        <v>250</v>
      </c>
      <c r="B163" s="46" t="s">
        <v>251</v>
      </c>
      <c r="C163" s="47"/>
      <c r="D163" s="47"/>
      <c r="E163" s="123"/>
      <c r="F163" s="47"/>
    </row>
    <row r="164" spans="1:6" x14ac:dyDescent="0.25">
      <c r="A164" s="51" t="s">
        <v>252</v>
      </c>
      <c r="B164" s="46" t="s">
        <v>253</v>
      </c>
      <c r="C164" s="47"/>
      <c r="D164" s="47"/>
      <c r="E164" s="123"/>
      <c r="F164" s="47"/>
    </row>
    <row r="165" spans="1:6" x14ac:dyDescent="0.25">
      <c r="A165" s="51" t="s">
        <v>254</v>
      </c>
      <c r="B165" s="46" t="s">
        <v>255</v>
      </c>
      <c r="C165" s="47"/>
      <c r="D165" s="47"/>
      <c r="E165" s="123"/>
      <c r="F165" s="47"/>
    </row>
    <row r="166" spans="1:6" x14ac:dyDescent="0.25">
      <c r="A166" s="51" t="s">
        <v>256</v>
      </c>
      <c r="B166" s="46" t="s">
        <v>257</v>
      </c>
      <c r="C166" s="47"/>
      <c r="D166" s="47"/>
      <c r="E166" s="123"/>
      <c r="F166" s="47"/>
    </row>
    <row r="167" spans="1:6" x14ac:dyDescent="0.25">
      <c r="A167" s="51" t="s">
        <v>258</v>
      </c>
      <c r="B167" s="46" t="s">
        <v>259</v>
      </c>
      <c r="C167" s="47"/>
      <c r="D167" s="47"/>
      <c r="E167" s="123"/>
      <c r="F167" s="47"/>
    </row>
    <row r="168" spans="1:6" x14ac:dyDescent="0.25">
      <c r="A168" s="51" t="s">
        <v>260</v>
      </c>
      <c r="B168" s="46" t="s">
        <v>261</v>
      </c>
      <c r="C168" s="47"/>
      <c r="D168" s="47"/>
      <c r="E168" s="123"/>
      <c r="F168" s="47"/>
    </row>
    <row r="169" spans="1:6" ht="25.5" x14ac:dyDescent="0.25">
      <c r="A169" s="51" t="s">
        <v>264</v>
      </c>
      <c r="B169" s="46" t="s">
        <v>263</v>
      </c>
      <c r="C169" s="47"/>
      <c r="D169" s="47"/>
      <c r="E169" s="123"/>
      <c r="F169" s="47"/>
    </row>
    <row r="170" spans="1:6" ht="25.5" x14ac:dyDescent="0.25">
      <c r="A170" s="51" t="s">
        <v>267</v>
      </c>
      <c r="B170" s="46" t="s">
        <v>268</v>
      </c>
      <c r="C170" s="47"/>
      <c r="D170" s="47"/>
      <c r="E170" s="123"/>
      <c r="F170" s="47"/>
    </row>
    <row r="171" spans="1:6" x14ac:dyDescent="0.25">
      <c r="A171" s="51" t="s">
        <v>269</v>
      </c>
      <c r="B171" s="46" t="s">
        <v>270</v>
      </c>
      <c r="C171" s="47"/>
      <c r="D171" s="47"/>
      <c r="E171" s="123"/>
      <c r="F171" s="47"/>
    </row>
    <row r="172" spans="1:6" x14ac:dyDescent="0.25">
      <c r="A172" s="51" t="s">
        <v>271</v>
      </c>
      <c r="B172" s="46" t="s">
        <v>272</v>
      </c>
      <c r="C172" s="47"/>
      <c r="D172" s="47"/>
      <c r="E172" s="123"/>
      <c r="F172" s="47"/>
    </row>
    <row r="173" spans="1:6" x14ac:dyDescent="0.25">
      <c r="A173" s="51" t="s">
        <v>273</v>
      </c>
      <c r="B173" s="46" t="s">
        <v>274</v>
      </c>
      <c r="C173" s="47"/>
      <c r="D173" s="47"/>
      <c r="E173" s="123"/>
      <c r="F173" s="47"/>
    </row>
    <row r="174" spans="1:6" x14ac:dyDescent="0.25">
      <c r="A174" s="51" t="s">
        <v>275</v>
      </c>
      <c r="B174" s="46" t="s">
        <v>276</v>
      </c>
      <c r="C174" s="47"/>
      <c r="D174" s="47"/>
      <c r="E174" s="123"/>
      <c r="F174" s="47"/>
    </row>
    <row r="175" spans="1:6" x14ac:dyDescent="0.25">
      <c r="A175" s="51" t="s">
        <v>279</v>
      </c>
      <c r="B175" s="46" t="s">
        <v>266</v>
      </c>
      <c r="C175" s="47"/>
      <c r="D175" s="47"/>
      <c r="E175" s="123"/>
      <c r="F175" s="47"/>
    </row>
    <row r="176" spans="1:6" x14ac:dyDescent="0.25">
      <c r="A176" s="65" t="s">
        <v>280</v>
      </c>
      <c r="B176" s="46" t="s">
        <v>281</v>
      </c>
      <c r="C176" s="74">
        <v>850</v>
      </c>
      <c r="D176" s="74"/>
      <c r="E176" s="123"/>
      <c r="F176" s="127">
        <f>+E176/C176*100</f>
        <v>0</v>
      </c>
    </row>
    <row r="177" spans="1:6" x14ac:dyDescent="0.25">
      <c r="A177" s="51" t="s">
        <v>290</v>
      </c>
      <c r="B177" s="46" t="s">
        <v>291</v>
      </c>
      <c r="C177" s="47"/>
      <c r="D177" s="47"/>
      <c r="E177" s="123"/>
      <c r="F177" s="47"/>
    </row>
    <row r="178" spans="1:6" ht="25.5" x14ac:dyDescent="0.25">
      <c r="A178" s="51" t="s">
        <v>292</v>
      </c>
      <c r="B178" s="46" t="s">
        <v>293</v>
      </c>
      <c r="C178" s="47"/>
      <c r="D178" s="47"/>
      <c r="E178" s="123"/>
      <c r="F178" s="47"/>
    </row>
    <row r="179" spans="1:6" x14ac:dyDescent="0.25">
      <c r="A179" s="51" t="s">
        <v>296</v>
      </c>
      <c r="B179" s="46" t="s">
        <v>297</v>
      </c>
      <c r="C179" s="47"/>
      <c r="D179" s="47"/>
      <c r="E179" s="123"/>
      <c r="F179" s="47"/>
    </row>
    <row r="180" spans="1:6" ht="25.5" x14ac:dyDescent="0.25">
      <c r="A180" s="65" t="s">
        <v>313</v>
      </c>
      <c r="B180" s="46" t="s">
        <v>314</v>
      </c>
      <c r="C180" s="74">
        <v>15000</v>
      </c>
      <c r="D180" s="74"/>
      <c r="E180" s="123"/>
      <c r="F180" s="127">
        <f>+E180/C180*100</f>
        <v>0</v>
      </c>
    </row>
    <row r="181" spans="1:6" x14ac:dyDescent="0.25">
      <c r="A181" s="51" t="s">
        <v>317</v>
      </c>
      <c r="B181" s="46" t="s">
        <v>318</v>
      </c>
      <c r="C181" s="47"/>
      <c r="D181" s="47"/>
      <c r="E181" s="123"/>
      <c r="F181" s="47"/>
    </row>
    <row r="182" spans="1:6" ht="25.5" x14ac:dyDescent="0.25">
      <c r="A182" s="51" t="s">
        <v>321</v>
      </c>
      <c r="B182" s="46" t="s">
        <v>322</v>
      </c>
      <c r="C182" s="47"/>
      <c r="D182" s="47"/>
      <c r="E182" s="123"/>
      <c r="F182" s="47"/>
    </row>
    <row r="183" spans="1:6" ht="38.25" x14ac:dyDescent="0.25">
      <c r="A183" s="51" t="s">
        <v>340</v>
      </c>
      <c r="B183" s="46" t="s">
        <v>86</v>
      </c>
      <c r="C183" s="47"/>
      <c r="D183" s="47"/>
      <c r="E183" s="123"/>
      <c r="F183" s="47"/>
    </row>
    <row r="184" spans="1:6" ht="25.5" x14ac:dyDescent="0.25">
      <c r="A184" s="65" t="s">
        <v>342</v>
      </c>
      <c r="B184" s="46" t="s">
        <v>343</v>
      </c>
      <c r="C184" s="74">
        <v>19362</v>
      </c>
      <c r="D184" s="74"/>
      <c r="E184" s="123"/>
      <c r="F184" s="127">
        <f>+E184/C184*100</f>
        <v>0</v>
      </c>
    </row>
    <row r="185" spans="1:6" x14ac:dyDescent="0.25">
      <c r="A185" s="51" t="s">
        <v>352</v>
      </c>
      <c r="B185" s="46" t="s">
        <v>353</v>
      </c>
      <c r="C185" s="47"/>
      <c r="D185" s="47"/>
      <c r="E185" s="123"/>
      <c r="F185" s="47"/>
    </row>
    <row r="186" spans="1:6" ht="25.5" x14ac:dyDescent="0.25">
      <c r="A186" s="51" t="s">
        <v>356</v>
      </c>
      <c r="B186" s="46" t="s">
        <v>357</v>
      </c>
      <c r="C186" s="47"/>
      <c r="D186" s="47"/>
      <c r="E186" s="123"/>
      <c r="F186" s="47"/>
    </row>
    <row r="187" spans="1:6" x14ac:dyDescent="0.25">
      <c r="A187" s="65" t="s">
        <v>358</v>
      </c>
      <c r="B187" s="46" t="s">
        <v>359</v>
      </c>
      <c r="C187" s="76"/>
      <c r="D187" s="76"/>
      <c r="E187" s="123"/>
      <c r="F187" s="76"/>
    </row>
    <row r="188" spans="1:6" x14ac:dyDescent="0.25">
      <c r="A188" s="51" t="s">
        <v>365</v>
      </c>
      <c r="B188" s="46" t="s">
        <v>366</v>
      </c>
      <c r="C188" s="47"/>
      <c r="D188" s="47"/>
      <c r="E188" s="123"/>
      <c r="F188" s="47"/>
    </row>
    <row r="189" spans="1:6" ht="25.5" x14ac:dyDescent="0.25">
      <c r="A189" s="65" t="s">
        <v>387</v>
      </c>
      <c r="B189" s="46" t="s">
        <v>388</v>
      </c>
      <c r="C189" s="74"/>
      <c r="D189" s="74"/>
      <c r="E189" s="123"/>
      <c r="F189" s="75"/>
    </row>
    <row r="190" spans="1:6" x14ac:dyDescent="0.25">
      <c r="A190" s="51" t="s">
        <v>394</v>
      </c>
      <c r="B190" s="46" t="s">
        <v>395</v>
      </c>
      <c r="C190" s="47"/>
      <c r="D190" s="47"/>
      <c r="E190" s="123"/>
      <c r="F190" s="47"/>
    </row>
    <row r="191" spans="1:6" ht="25.5" x14ac:dyDescent="0.25">
      <c r="A191" s="65" t="s">
        <v>399</v>
      </c>
      <c r="B191" s="46" t="s">
        <v>400</v>
      </c>
      <c r="C191" s="74">
        <v>272661</v>
      </c>
      <c r="D191" s="74"/>
      <c r="E191" s="123"/>
      <c r="F191" s="127">
        <f>+E191/C191*100</f>
        <v>0</v>
      </c>
    </row>
    <row r="192" spans="1:6" x14ac:dyDescent="0.25">
      <c r="A192" s="51" t="s">
        <v>404</v>
      </c>
      <c r="B192" s="46" t="s">
        <v>169</v>
      </c>
      <c r="C192" s="47"/>
      <c r="D192" s="47"/>
      <c r="E192" s="123"/>
      <c r="F192" s="47"/>
    </row>
    <row r="193" spans="1:6" x14ac:dyDescent="0.25">
      <c r="A193" s="51" t="s">
        <v>409</v>
      </c>
      <c r="B193" s="46" t="s">
        <v>173</v>
      </c>
      <c r="C193" s="47"/>
      <c r="D193" s="47"/>
      <c r="E193" s="123"/>
      <c r="F193" s="47"/>
    </row>
    <row r="194" spans="1:6" x14ac:dyDescent="0.25">
      <c r="A194" s="51" t="s">
        <v>410</v>
      </c>
      <c r="B194" s="46" t="s">
        <v>411</v>
      </c>
      <c r="C194" s="47"/>
      <c r="D194" s="47"/>
      <c r="E194" s="123"/>
      <c r="F194" s="47"/>
    </row>
    <row r="195" spans="1:6" x14ac:dyDescent="0.25">
      <c r="A195" s="51" t="s">
        <v>412</v>
      </c>
      <c r="B195" s="46" t="s">
        <v>174</v>
      </c>
      <c r="C195" s="47"/>
      <c r="D195" s="47"/>
      <c r="E195" s="123"/>
      <c r="F195" s="47"/>
    </row>
    <row r="196" spans="1:6" x14ac:dyDescent="0.25">
      <c r="A196" s="51" t="s">
        <v>413</v>
      </c>
      <c r="B196" s="46" t="s">
        <v>414</v>
      </c>
      <c r="C196" s="47"/>
      <c r="D196" s="47"/>
      <c r="E196" s="123"/>
      <c r="F196" s="47"/>
    </row>
    <row r="197" spans="1:6" x14ac:dyDescent="0.25">
      <c r="A197" s="51" t="s">
        <v>415</v>
      </c>
      <c r="B197" s="46" t="s">
        <v>416</v>
      </c>
      <c r="C197" s="47"/>
      <c r="D197" s="47"/>
      <c r="E197" s="123"/>
      <c r="F197" s="47"/>
    </row>
    <row r="198" spans="1:6" x14ac:dyDescent="0.25">
      <c r="A198" s="51" t="s">
        <v>418</v>
      </c>
      <c r="B198" s="46" t="s">
        <v>178</v>
      </c>
      <c r="C198" s="47"/>
      <c r="D198" s="47"/>
      <c r="E198" s="123"/>
      <c r="F198" s="47"/>
    </row>
    <row r="199" spans="1:6" x14ac:dyDescent="0.25">
      <c r="A199" s="51" t="s">
        <v>438</v>
      </c>
      <c r="B199" s="46" t="s">
        <v>439</v>
      </c>
      <c r="C199" s="47"/>
      <c r="D199" s="47"/>
      <c r="E199" s="123"/>
      <c r="F199" s="47"/>
    </row>
    <row r="200" spans="1:6" x14ac:dyDescent="0.25">
      <c r="A200" s="48" t="s">
        <v>489</v>
      </c>
      <c r="B200" s="46" t="s">
        <v>490</v>
      </c>
      <c r="C200" s="74">
        <v>4799890</v>
      </c>
      <c r="D200" s="74"/>
      <c r="E200" s="123"/>
      <c r="F200" s="127">
        <f t="shared" ref="F200:F201" si="4">+E200/C200*100</f>
        <v>0</v>
      </c>
    </row>
    <row r="201" spans="1:6" x14ac:dyDescent="0.25">
      <c r="A201" s="65" t="s">
        <v>193</v>
      </c>
      <c r="B201" s="46" t="s">
        <v>194</v>
      </c>
      <c r="C201" s="74">
        <v>2050292</v>
      </c>
      <c r="D201" s="74"/>
      <c r="E201" s="123"/>
      <c r="F201" s="127">
        <f t="shared" si="4"/>
        <v>0</v>
      </c>
    </row>
    <row r="202" spans="1:6" x14ac:dyDescent="0.25">
      <c r="A202" s="51" t="s">
        <v>197</v>
      </c>
      <c r="B202" s="46" t="s">
        <v>198</v>
      </c>
      <c r="C202" s="47"/>
      <c r="D202" s="47"/>
      <c r="E202" s="123"/>
      <c r="F202" s="47"/>
    </row>
    <row r="203" spans="1:6" x14ac:dyDescent="0.25">
      <c r="A203" s="51" t="s">
        <v>199</v>
      </c>
      <c r="B203" s="46" t="s">
        <v>200</v>
      </c>
      <c r="C203" s="47"/>
      <c r="D203" s="47"/>
      <c r="E203" s="123"/>
      <c r="F203" s="47"/>
    </row>
    <row r="204" spans="1:6" x14ac:dyDescent="0.25">
      <c r="A204" s="51" t="s">
        <v>201</v>
      </c>
      <c r="B204" s="46" t="s">
        <v>202</v>
      </c>
      <c r="C204" s="47"/>
      <c r="D204" s="47"/>
      <c r="E204" s="123"/>
      <c r="F204" s="47"/>
    </row>
    <row r="205" spans="1:6" x14ac:dyDescent="0.25">
      <c r="A205" s="51" t="s">
        <v>207</v>
      </c>
      <c r="B205" s="46" t="s">
        <v>206</v>
      </c>
      <c r="C205" s="47"/>
      <c r="D205" s="47"/>
      <c r="E205" s="123"/>
      <c r="F205" s="47"/>
    </row>
    <row r="206" spans="1:6" x14ac:dyDescent="0.25">
      <c r="A206" s="51" t="s">
        <v>210</v>
      </c>
      <c r="B206" s="46" t="s">
        <v>211</v>
      </c>
      <c r="C206" s="47"/>
      <c r="D206" s="47"/>
      <c r="E206" s="123"/>
      <c r="F206" s="47"/>
    </row>
    <row r="207" spans="1:6" x14ac:dyDescent="0.25">
      <c r="A207" s="51" t="s">
        <v>212</v>
      </c>
      <c r="B207" s="46" t="s">
        <v>213</v>
      </c>
      <c r="C207" s="47"/>
      <c r="D207" s="47"/>
      <c r="E207" s="123"/>
      <c r="F207" s="47"/>
    </row>
    <row r="208" spans="1:6" x14ac:dyDescent="0.25">
      <c r="A208" s="65" t="s">
        <v>216</v>
      </c>
      <c r="B208" s="46" t="s">
        <v>217</v>
      </c>
      <c r="C208" s="74">
        <v>1642408</v>
      </c>
      <c r="D208" s="74"/>
      <c r="E208" s="123"/>
      <c r="F208" s="127">
        <f>+E208/C208*100</f>
        <v>0</v>
      </c>
    </row>
    <row r="209" spans="1:6" x14ac:dyDescent="0.25">
      <c r="A209" s="51" t="s">
        <v>220</v>
      </c>
      <c r="B209" s="46" t="s">
        <v>221</v>
      </c>
      <c r="C209" s="47"/>
      <c r="D209" s="47"/>
      <c r="E209" s="123"/>
      <c r="F209" s="47"/>
    </row>
    <row r="210" spans="1:6" ht="25.5" x14ac:dyDescent="0.25">
      <c r="A210" s="51" t="s">
        <v>222</v>
      </c>
      <c r="B210" s="46" t="s">
        <v>223</v>
      </c>
      <c r="C210" s="47"/>
      <c r="D210" s="47"/>
      <c r="E210" s="123"/>
      <c r="F210" s="47"/>
    </row>
    <row r="211" spans="1:6" x14ac:dyDescent="0.25">
      <c r="A211" s="51" t="s">
        <v>224</v>
      </c>
      <c r="B211" s="46" t="s">
        <v>225</v>
      </c>
      <c r="C211" s="47"/>
      <c r="D211" s="47"/>
      <c r="E211" s="123"/>
      <c r="F211" s="47"/>
    </row>
    <row r="212" spans="1:6" x14ac:dyDescent="0.25">
      <c r="A212" s="51" t="s">
        <v>226</v>
      </c>
      <c r="B212" s="46" t="s">
        <v>227</v>
      </c>
      <c r="C212" s="47"/>
      <c r="D212" s="47"/>
      <c r="E212" s="123"/>
      <c r="F212" s="47"/>
    </row>
    <row r="213" spans="1:6" x14ac:dyDescent="0.25">
      <c r="A213" s="51" t="s">
        <v>230</v>
      </c>
      <c r="B213" s="46" t="s">
        <v>231</v>
      </c>
      <c r="C213" s="47"/>
      <c r="D213" s="47"/>
      <c r="E213" s="123"/>
      <c r="F213" s="47"/>
    </row>
    <row r="214" spans="1:6" x14ac:dyDescent="0.25">
      <c r="A214" s="51" t="s">
        <v>232</v>
      </c>
      <c r="B214" s="46" t="s">
        <v>233</v>
      </c>
      <c r="C214" s="47"/>
      <c r="D214" s="47"/>
      <c r="E214" s="123"/>
      <c r="F214" s="47"/>
    </row>
    <row r="215" spans="1:6" x14ac:dyDescent="0.25">
      <c r="A215" s="51" t="s">
        <v>234</v>
      </c>
      <c r="B215" s="46" t="s">
        <v>235</v>
      </c>
      <c r="C215" s="47"/>
      <c r="D215" s="47"/>
      <c r="E215" s="123"/>
      <c r="F215" s="47"/>
    </row>
    <row r="216" spans="1:6" ht="25.5" x14ac:dyDescent="0.25">
      <c r="A216" s="51" t="s">
        <v>236</v>
      </c>
      <c r="B216" s="46" t="s">
        <v>237</v>
      </c>
      <c r="C216" s="47"/>
      <c r="D216" s="47"/>
      <c r="E216" s="123"/>
      <c r="F216" s="47"/>
    </row>
    <row r="217" spans="1:6" x14ac:dyDescent="0.25">
      <c r="A217" s="51" t="s">
        <v>238</v>
      </c>
      <c r="B217" s="46" t="s">
        <v>239</v>
      </c>
      <c r="C217" s="47"/>
      <c r="D217" s="47"/>
      <c r="E217" s="123"/>
      <c r="F217" s="47"/>
    </row>
    <row r="218" spans="1:6" x14ac:dyDescent="0.25">
      <c r="A218" s="51" t="s">
        <v>240</v>
      </c>
      <c r="B218" s="46" t="s">
        <v>241</v>
      </c>
      <c r="C218" s="47"/>
      <c r="D218" s="47"/>
      <c r="E218" s="123"/>
      <c r="F218" s="47"/>
    </row>
    <row r="219" spans="1:6" x14ac:dyDescent="0.25">
      <c r="A219" s="51" t="s">
        <v>244</v>
      </c>
      <c r="B219" s="46" t="s">
        <v>245</v>
      </c>
      <c r="C219" s="47"/>
      <c r="D219" s="47"/>
      <c r="E219" s="123"/>
      <c r="F219" s="47"/>
    </row>
    <row r="220" spans="1:6" x14ac:dyDescent="0.25">
      <c r="A220" s="51" t="s">
        <v>246</v>
      </c>
      <c r="B220" s="46" t="s">
        <v>247</v>
      </c>
      <c r="C220" s="47"/>
      <c r="D220" s="47"/>
      <c r="E220" s="123"/>
      <c r="F220" s="47"/>
    </row>
    <row r="221" spans="1:6" x14ac:dyDescent="0.25">
      <c r="A221" s="51" t="s">
        <v>248</v>
      </c>
      <c r="B221" s="46" t="s">
        <v>249</v>
      </c>
      <c r="C221" s="47"/>
      <c r="D221" s="47"/>
      <c r="E221" s="123"/>
      <c r="F221" s="47"/>
    </row>
    <row r="222" spans="1:6" x14ac:dyDescent="0.25">
      <c r="A222" s="51" t="s">
        <v>250</v>
      </c>
      <c r="B222" s="46" t="s">
        <v>251</v>
      </c>
      <c r="C222" s="47"/>
      <c r="D222" s="47"/>
      <c r="E222" s="123"/>
      <c r="F222" s="47"/>
    </row>
    <row r="223" spans="1:6" x14ac:dyDescent="0.25">
      <c r="A223" s="51" t="s">
        <v>252</v>
      </c>
      <c r="B223" s="46" t="s">
        <v>253</v>
      </c>
      <c r="C223" s="47"/>
      <c r="D223" s="47"/>
      <c r="E223" s="123"/>
      <c r="F223" s="47"/>
    </row>
    <row r="224" spans="1:6" x14ac:dyDescent="0.25">
      <c r="A224" s="51" t="s">
        <v>254</v>
      </c>
      <c r="B224" s="46" t="s">
        <v>255</v>
      </c>
      <c r="C224" s="47"/>
      <c r="D224" s="47"/>
      <c r="E224" s="123"/>
      <c r="F224" s="47"/>
    </row>
    <row r="225" spans="1:6" x14ac:dyDescent="0.25">
      <c r="A225" s="51" t="s">
        <v>256</v>
      </c>
      <c r="B225" s="46" t="s">
        <v>257</v>
      </c>
      <c r="C225" s="47"/>
      <c r="D225" s="47"/>
      <c r="E225" s="123"/>
      <c r="F225" s="47"/>
    </row>
    <row r="226" spans="1:6" x14ac:dyDescent="0.25">
      <c r="A226" s="51" t="s">
        <v>258</v>
      </c>
      <c r="B226" s="46" t="s">
        <v>259</v>
      </c>
      <c r="C226" s="47"/>
      <c r="D226" s="47"/>
      <c r="E226" s="123"/>
      <c r="F226" s="47"/>
    </row>
    <row r="227" spans="1:6" x14ac:dyDescent="0.25">
      <c r="A227" s="51" t="s">
        <v>260</v>
      </c>
      <c r="B227" s="46" t="s">
        <v>261</v>
      </c>
      <c r="C227" s="47"/>
      <c r="D227" s="47"/>
      <c r="E227" s="123"/>
      <c r="F227" s="47"/>
    </row>
    <row r="228" spans="1:6" ht="25.5" x14ac:dyDescent="0.25">
      <c r="A228" s="51" t="s">
        <v>264</v>
      </c>
      <c r="B228" s="46" t="s">
        <v>263</v>
      </c>
      <c r="C228" s="47"/>
      <c r="D228" s="47"/>
      <c r="E228" s="123"/>
      <c r="F228" s="47"/>
    </row>
    <row r="229" spans="1:6" x14ac:dyDescent="0.25">
      <c r="A229" s="51" t="s">
        <v>269</v>
      </c>
      <c r="B229" s="46" t="s">
        <v>270</v>
      </c>
      <c r="C229" s="47"/>
      <c r="D229" s="47"/>
      <c r="E229" s="123"/>
      <c r="F229" s="47"/>
    </row>
    <row r="230" spans="1:6" x14ac:dyDescent="0.25">
      <c r="A230" s="51" t="s">
        <v>271</v>
      </c>
      <c r="B230" s="46" t="s">
        <v>272</v>
      </c>
      <c r="C230" s="47"/>
      <c r="D230" s="47"/>
      <c r="E230" s="123"/>
      <c r="F230" s="47"/>
    </row>
    <row r="231" spans="1:6" x14ac:dyDescent="0.25">
      <c r="A231" s="51" t="s">
        <v>273</v>
      </c>
      <c r="B231" s="46" t="s">
        <v>274</v>
      </c>
      <c r="C231" s="47"/>
      <c r="D231" s="47"/>
      <c r="E231" s="123"/>
      <c r="F231" s="47"/>
    </row>
    <row r="232" spans="1:6" x14ac:dyDescent="0.25">
      <c r="A232" s="51" t="s">
        <v>275</v>
      </c>
      <c r="B232" s="46" t="s">
        <v>276</v>
      </c>
      <c r="C232" s="47"/>
      <c r="D232" s="47"/>
      <c r="E232" s="123"/>
      <c r="F232" s="47"/>
    </row>
    <row r="233" spans="1:6" x14ac:dyDescent="0.25">
      <c r="A233" s="51" t="s">
        <v>279</v>
      </c>
      <c r="B233" s="46" t="s">
        <v>266</v>
      </c>
      <c r="C233" s="47"/>
      <c r="D233" s="47"/>
      <c r="E233" s="123"/>
      <c r="F233" s="47"/>
    </row>
    <row r="234" spans="1:6" x14ac:dyDescent="0.25">
      <c r="A234" s="65" t="s">
        <v>280</v>
      </c>
      <c r="B234" s="46" t="s">
        <v>281</v>
      </c>
      <c r="C234" s="74">
        <v>433</v>
      </c>
      <c r="D234" s="74"/>
      <c r="E234" s="123"/>
      <c r="F234" s="127">
        <f>+E234/C234*100</f>
        <v>0</v>
      </c>
    </row>
    <row r="235" spans="1:6" x14ac:dyDescent="0.25">
      <c r="A235" s="51" t="s">
        <v>290</v>
      </c>
      <c r="B235" s="46" t="s">
        <v>291</v>
      </c>
      <c r="C235" s="47"/>
      <c r="D235" s="47"/>
      <c r="E235" s="123"/>
      <c r="F235" s="47"/>
    </row>
    <row r="236" spans="1:6" ht="25.5" x14ac:dyDescent="0.25">
      <c r="A236" s="51" t="s">
        <v>292</v>
      </c>
      <c r="B236" s="46" t="s">
        <v>293</v>
      </c>
      <c r="C236" s="47"/>
      <c r="D236" s="47"/>
      <c r="E236" s="123"/>
      <c r="F236" s="47"/>
    </row>
    <row r="237" spans="1:6" ht="25.5" x14ac:dyDescent="0.25">
      <c r="A237" s="65" t="s">
        <v>313</v>
      </c>
      <c r="B237" s="46" t="s">
        <v>314</v>
      </c>
      <c r="C237" s="74">
        <v>246634</v>
      </c>
      <c r="D237" s="74"/>
      <c r="E237" s="123"/>
      <c r="F237" s="127">
        <f>+E237/C237*100</f>
        <v>0</v>
      </c>
    </row>
    <row r="238" spans="1:6" x14ac:dyDescent="0.25">
      <c r="A238" s="51" t="s">
        <v>317</v>
      </c>
      <c r="B238" s="46" t="s">
        <v>318</v>
      </c>
      <c r="C238" s="47"/>
      <c r="D238" s="47"/>
      <c r="E238" s="123"/>
      <c r="F238" s="47"/>
    </row>
    <row r="239" spans="1:6" ht="25.5" x14ac:dyDescent="0.25">
      <c r="A239" s="51" t="s">
        <v>338</v>
      </c>
      <c r="B239" s="46" t="s">
        <v>82</v>
      </c>
      <c r="C239" s="47"/>
      <c r="D239" s="47"/>
      <c r="E239" s="123"/>
      <c r="F239" s="47"/>
    </row>
    <row r="240" spans="1:6" ht="38.25" x14ac:dyDescent="0.25">
      <c r="A240" s="51" t="s">
        <v>340</v>
      </c>
      <c r="B240" s="46" t="s">
        <v>86</v>
      </c>
      <c r="C240" s="47"/>
      <c r="D240" s="47"/>
      <c r="E240" s="123"/>
      <c r="F240" s="47"/>
    </row>
    <row r="241" spans="1:6" ht="25.5" x14ac:dyDescent="0.25">
      <c r="A241" s="65" t="s">
        <v>342</v>
      </c>
      <c r="B241" s="46" t="s">
        <v>343</v>
      </c>
      <c r="C241" s="74">
        <v>5620</v>
      </c>
      <c r="D241" s="74"/>
      <c r="E241" s="123"/>
      <c r="F241" s="127">
        <f>+E241/C241*100</f>
        <v>0</v>
      </c>
    </row>
    <row r="242" spans="1:6" x14ac:dyDescent="0.25">
      <c r="A242" s="51" t="s">
        <v>352</v>
      </c>
      <c r="B242" s="46" t="s">
        <v>353</v>
      </c>
      <c r="C242" s="47"/>
      <c r="D242" s="47"/>
      <c r="E242" s="123"/>
      <c r="F242" s="47"/>
    </row>
    <row r="243" spans="1:6" x14ac:dyDescent="0.25">
      <c r="A243" s="65" t="s">
        <v>358</v>
      </c>
      <c r="B243" s="46" t="s">
        <v>359</v>
      </c>
      <c r="C243" s="76"/>
      <c r="D243" s="76"/>
      <c r="E243" s="123"/>
      <c r="F243" s="76"/>
    </row>
    <row r="244" spans="1:6" x14ac:dyDescent="0.25">
      <c r="A244" s="51" t="s">
        <v>361</v>
      </c>
      <c r="B244" s="46" t="s">
        <v>362</v>
      </c>
      <c r="C244" s="47"/>
      <c r="D244" s="47"/>
      <c r="E244" s="123"/>
      <c r="F244" s="47"/>
    </row>
    <row r="245" spans="1:6" ht="25.5" x14ac:dyDescent="0.25">
      <c r="A245" s="65" t="s">
        <v>387</v>
      </c>
      <c r="B245" s="46" t="s">
        <v>388</v>
      </c>
      <c r="C245" s="74"/>
      <c r="D245" s="74"/>
      <c r="E245" s="123"/>
      <c r="F245" s="75"/>
    </row>
    <row r="246" spans="1:6" x14ac:dyDescent="0.25">
      <c r="A246" s="51" t="s">
        <v>394</v>
      </c>
      <c r="B246" s="46" t="s">
        <v>395</v>
      </c>
      <c r="C246" s="47"/>
      <c r="D246" s="47"/>
      <c r="E246" s="123"/>
      <c r="F246" s="47"/>
    </row>
    <row r="247" spans="1:6" x14ac:dyDescent="0.25">
      <c r="A247" s="51" t="s">
        <v>397</v>
      </c>
      <c r="B247" s="46" t="s">
        <v>398</v>
      </c>
      <c r="C247" s="47"/>
      <c r="D247" s="47"/>
      <c r="E247" s="123"/>
      <c r="F247" s="47"/>
    </row>
    <row r="248" spans="1:6" ht="25.5" x14ac:dyDescent="0.25">
      <c r="A248" s="65" t="s">
        <v>399</v>
      </c>
      <c r="B248" s="46" t="s">
        <v>400</v>
      </c>
      <c r="C248" s="74">
        <v>854503</v>
      </c>
      <c r="D248" s="74"/>
      <c r="E248" s="123"/>
      <c r="F248" s="127">
        <f>+E248/C248*100</f>
        <v>0</v>
      </c>
    </row>
    <row r="249" spans="1:6" x14ac:dyDescent="0.25">
      <c r="A249" s="51" t="s">
        <v>404</v>
      </c>
      <c r="B249" s="46" t="s">
        <v>169</v>
      </c>
      <c r="C249" s="47"/>
      <c r="D249" s="47"/>
      <c r="E249" s="123"/>
      <c r="F249" s="47"/>
    </row>
    <row r="250" spans="1:6" x14ac:dyDescent="0.25">
      <c r="A250" s="51" t="s">
        <v>409</v>
      </c>
      <c r="B250" s="46" t="s">
        <v>173</v>
      </c>
      <c r="C250" s="47"/>
      <c r="D250" s="47"/>
      <c r="E250" s="123"/>
      <c r="F250" s="47"/>
    </row>
    <row r="251" spans="1:6" x14ac:dyDescent="0.25">
      <c r="A251" s="51" t="s">
        <v>410</v>
      </c>
      <c r="B251" s="46" t="s">
        <v>411</v>
      </c>
      <c r="C251" s="47"/>
      <c r="D251" s="47"/>
      <c r="E251" s="123"/>
      <c r="F251" s="47"/>
    </row>
    <row r="252" spans="1:6" x14ac:dyDescent="0.25">
      <c r="A252" s="51" t="s">
        <v>412</v>
      </c>
      <c r="B252" s="46" t="s">
        <v>174</v>
      </c>
      <c r="C252" s="47"/>
      <c r="D252" s="47"/>
      <c r="E252" s="123"/>
      <c r="F252" s="47"/>
    </row>
    <row r="253" spans="1:6" x14ac:dyDescent="0.25">
      <c r="A253" s="51" t="s">
        <v>413</v>
      </c>
      <c r="B253" s="46" t="s">
        <v>414</v>
      </c>
      <c r="C253" s="47"/>
      <c r="D253" s="47"/>
      <c r="E253" s="123"/>
      <c r="F253" s="47"/>
    </row>
    <row r="254" spans="1:6" x14ac:dyDescent="0.25">
      <c r="A254" s="51" t="s">
        <v>415</v>
      </c>
      <c r="B254" s="46" t="s">
        <v>416</v>
      </c>
      <c r="C254" s="47"/>
      <c r="D254" s="47"/>
      <c r="E254" s="123"/>
      <c r="F254" s="47"/>
    </row>
    <row r="255" spans="1:6" x14ac:dyDescent="0.25">
      <c r="A255" s="51" t="s">
        <v>418</v>
      </c>
      <c r="B255" s="46" t="s">
        <v>178</v>
      </c>
      <c r="C255" s="47"/>
      <c r="D255" s="47"/>
      <c r="E255" s="123"/>
      <c r="F255" s="47"/>
    </row>
    <row r="256" spans="1:6" x14ac:dyDescent="0.25">
      <c r="A256" s="51" t="s">
        <v>425</v>
      </c>
      <c r="B256" s="46" t="s">
        <v>426</v>
      </c>
      <c r="C256" s="47"/>
      <c r="D256" s="47"/>
      <c r="E256" s="123"/>
      <c r="F256" s="47"/>
    </row>
    <row r="257" spans="1:6" x14ac:dyDescent="0.25">
      <c r="A257" s="51" t="s">
        <v>438</v>
      </c>
      <c r="B257" s="46" t="s">
        <v>439</v>
      </c>
      <c r="C257" s="47"/>
      <c r="D257" s="47"/>
      <c r="E257" s="123"/>
      <c r="F257" s="47"/>
    </row>
    <row r="258" spans="1:6" x14ac:dyDescent="0.25">
      <c r="A258" s="48" t="s">
        <v>498</v>
      </c>
      <c r="B258" s="46" t="s">
        <v>497</v>
      </c>
      <c r="C258" s="74">
        <v>47022</v>
      </c>
      <c r="D258" s="74"/>
      <c r="E258" s="123"/>
      <c r="F258" s="127">
        <f t="shared" ref="F258:F259" si="5">+E258/C258*100</f>
        <v>0</v>
      </c>
    </row>
    <row r="259" spans="1:6" x14ac:dyDescent="0.25">
      <c r="A259" s="65" t="s">
        <v>193</v>
      </c>
      <c r="B259" s="46" t="s">
        <v>194</v>
      </c>
      <c r="C259" s="74">
        <v>6000</v>
      </c>
      <c r="D259" s="74"/>
      <c r="E259" s="123"/>
      <c r="F259" s="127">
        <f t="shared" si="5"/>
        <v>0</v>
      </c>
    </row>
    <row r="260" spans="1:6" x14ac:dyDescent="0.25">
      <c r="A260" s="51" t="s">
        <v>197</v>
      </c>
      <c r="B260" s="46" t="s">
        <v>198</v>
      </c>
      <c r="C260" s="47"/>
      <c r="D260" s="47"/>
      <c r="E260" s="123"/>
      <c r="F260" s="47"/>
    </row>
    <row r="261" spans="1:6" x14ac:dyDescent="0.25">
      <c r="A261" s="51" t="s">
        <v>199</v>
      </c>
      <c r="B261" s="46" t="s">
        <v>200</v>
      </c>
      <c r="C261" s="47"/>
      <c r="D261" s="47"/>
      <c r="E261" s="123"/>
      <c r="F261" s="47"/>
    </row>
    <row r="262" spans="1:6" x14ac:dyDescent="0.25">
      <c r="A262" s="51" t="s">
        <v>201</v>
      </c>
      <c r="B262" s="46" t="s">
        <v>202</v>
      </c>
      <c r="C262" s="47"/>
      <c r="D262" s="47"/>
      <c r="E262" s="123"/>
      <c r="F262" s="47"/>
    </row>
    <row r="263" spans="1:6" x14ac:dyDescent="0.25">
      <c r="A263" s="51" t="s">
        <v>207</v>
      </c>
      <c r="B263" s="46" t="s">
        <v>206</v>
      </c>
      <c r="C263" s="47"/>
      <c r="D263" s="47"/>
      <c r="E263" s="123"/>
      <c r="F263" s="47"/>
    </row>
    <row r="264" spans="1:6" x14ac:dyDescent="0.25">
      <c r="A264" s="51" t="s">
        <v>210</v>
      </c>
      <c r="B264" s="46" t="s">
        <v>211</v>
      </c>
      <c r="C264" s="47"/>
      <c r="D264" s="47"/>
      <c r="E264" s="123"/>
      <c r="F264" s="47"/>
    </row>
    <row r="265" spans="1:6" x14ac:dyDescent="0.25">
      <c r="A265" s="51" t="s">
        <v>212</v>
      </c>
      <c r="B265" s="46" t="s">
        <v>213</v>
      </c>
      <c r="C265" s="47"/>
      <c r="D265" s="47"/>
      <c r="E265" s="123"/>
      <c r="F265" s="47"/>
    </row>
    <row r="266" spans="1:6" x14ac:dyDescent="0.25">
      <c r="A266" s="65" t="s">
        <v>216</v>
      </c>
      <c r="B266" s="46" t="s">
        <v>217</v>
      </c>
      <c r="C266" s="74">
        <v>25022</v>
      </c>
      <c r="D266" s="74"/>
      <c r="E266" s="123"/>
      <c r="F266" s="127">
        <f>+E266/C266*100</f>
        <v>0</v>
      </c>
    </row>
    <row r="267" spans="1:6" x14ac:dyDescent="0.25">
      <c r="A267" s="51" t="s">
        <v>220</v>
      </c>
      <c r="B267" s="46" t="s">
        <v>221</v>
      </c>
      <c r="C267" s="47"/>
      <c r="D267" s="47"/>
      <c r="E267" s="123"/>
      <c r="F267" s="47"/>
    </row>
    <row r="268" spans="1:6" ht="25.5" x14ac:dyDescent="0.25">
      <c r="A268" s="51" t="s">
        <v>222</v>
      </c>
      <c r="B268" s="46" t="s">
        <v>223</v>
      </c>
      <c r="C268" s="47"/>
      <c r="D268" s="47"/>
      <c r="E268" s="123"/>
      <c r="F268" s="47"/>
    </row>
    <row r="269" spans="1:6" x14ac:dyDescent="0.25">
      <c r="A269" s="51" t="s">
        <v>224</v>
      </c>
      <c r="B269" s="46" t="s">
        <v>225</v>
      </c>
      <c r="C269" s="47"/>
      <c r="D269" s="47"/>
      <c r="E269" s="123"/>
      <c r="F269" s="47"/>
    </row>
    <row r="270" spans="1:6" x14ac:dyDescent="0.25">
      <c r="A270" s="51" t="s">
        <v>226</v>
      </c>
      <c r="B270" s="46" t="s">
        <v>227</v>
      </c>
      <c r="C270" s="47"/>
      <c r="D270" s="47"/>
      <c r="E270" s="123"/>
      <c r="F270" s="47"/>
    </row>
    <row r="271" spans="1:6" x14ac:dyDescent="0.25">
      <c r="A271" s="51" t="s">
        <v>230</v>
      </c>
      <c r="B271" s="46" t="s">
        <v>231</v>
      </c>
      <c r="C271" s="47"/>
      <c r="D271" s="47"/>
      <c r="E271" s="123"/>
      <c r="F271" s="47"/>
    </row>
    <row r="272" spans="1:6" x14ac:dyDescent="0.25">
      <c r="A272" s="51" t="s">
        <v>232</v>
      </c>
      <c r="B272" s="46" t="s">
        <v>233</v>
      </c>
      <c r="C272" s="47"/>
      <c r="D272" s="47"/>
      <c r="E272" s="123"/>
      <c r="F272" s="47"/>
    </row>
    <row r="273" spans="1:6" x14ac:dyDescent="0.25">
      <c r="A273" s="51" t="s">
        <v>234</v>
      </c>
      <c r="B273" s="46" t="s">
        <v>235</v>
      </c>
      <c r="C273" s="47"/>
      <c r="D273" s="47"/>
      <c r="E273" s="123"/>
      <c r="F273" s="47"/>
    </row>
    <row r="274" spans="1:6" ht="25.5" x14ac:dyDescent="0.25">
      <c r="A274" s="51" t="s">
        <v>236</v>
      </c>
      <c r="B274" s="46" t="s">
        <v>237</v>
      </c>
      <c r="C274" s="47"/>
      <c r="D274" s="47"/>
      <c r="E274" s="123"/>
      <c r="F274" s="47"/>
    </row>
    <row r="275" spans="1:6" x14ac:dyDescent="0.25">
      <c r="A275" s="51" t="s">
        <v>238</v>
      </c>
      <c r="B275" s="46" t="s">
        <v>239</v>
      </c>
      <c r="C275" s="47"/>
      <c r="D275" s="47"/>
      <c r="E275" s="123"/>
      <c r="F275" s="47"/>
    </row>
    <row r="276" spans="1:6" x14ac:dyDescent="0.25">
      <c r="A276" s="51" t="s">
        <v>240</v>
      </c>
      <c r="B276" s="46" t="s">
        <v>241</v>
      </c>
      <c r="C276" s="47"/>
      <c r="D276" s="47"/>
      <c r="E276" s="123"/>
      <c r="F276" s="47"/>
    </row>
    <row r="277" spans="1:6" x14ac:dyDescent="0.25">
      <c r="A277" s="51" t="s">
        <v>244</v>
      </c>
      <c r="B277" s="46" t="s">
        <v>245</v>
      </c>
      <c r="C277" s="47"/>
      <c r="D277" s="47"/>
      <c r="E277" s="123"/>
      <c r="F277" s="47"/>
    </row>
    <row r="278" spans="1:6" x14ac:dyDescent="0.25">
      <c r="A278" s="51" t="s">
        <v>246</v>
      </c>
      <c r="B278" s="46" t="s">
        <v>247</v>
      </c>
      <c r="C278" s="47"/>
      <c r="D278" s="47"/>
      <c r="E278" s="123"/>
      <c r="F278" s="47"/>
    </row>
    <row r="279" spans="1:6" x14ac:dyDescent="0.25">
      <c r="A279" s="51" t="s">
        <v>248</v>
      </c>
      <c r="B279" s="46" t="s">
        <v>249</v>
      </c>
      <c r="C279" s="47"/>
      <c r="D279" s="47"/>
      <c r="E279" s="123"/>
      <c r="F279" s="47"/>
    </row>
    <row r="280" spans="1:6" x14ac:dyDescent="0.25">
      <c r="A280" s="51" t="s">
        <v>252</v>
      </c>
      <c r="B280" s="46" t="s">
        <v>253</v>
      </c>
      <c r="C280" s="47"/>
      <c r="D280" s="47"/>
      <c r="E280" s="123"/>
      <c r="F280" s="47"/>
    </row>
    <row r="281" spans="1:6" x14ac:dyDescent="0.25">
      <c r="A281" s="51" t="s">
        <v>254</v>
      </c>
      <c r="B281" s="46" t="s">
        <v>255</v>
      </c>
      <c r="C281" s="47"/>
      <c r="D281" s="47"/>
      <c r="E281" s="123"/>
      <c r="F281" s="47"/>
    </row>
    <row r="282" spans="1:6" x14ac:dyDescent="0.25">
      <c r="A282" s="51" t="s">
        <v>256</v>
      </c>
      <c r="B282" s="46" t="s">
        <v>257</v>
      </c>
      <c r="C282" s="47"/>
      <c r="D282" s="47"/>
      <c r="E282" s="123"/>
      <c r="F282" s="47"/>
    </row>
    <row r="283" spans="1:6" x14ac:dyDescent="0.25">
      <c r="A283" s="51" t="s">
        <v>260</v>
      </c>
      <c r="B283" s="46" t="s">
        <v>261</v>
      </c>
      <c r="C283" s="47"/>
      <c r="D283" s="47"/>
      <c r="E283" s="123"/>
      <c r="F283" s="47"/>
    </row>
    <row r="284" spans="1:6" ht="25.5" x14ac:dyDescent="0.25">
      <c r="A284" s="51" t="s">
        <v>264</v>
      </c>
      <c r="B284" s="46" t="s">
        <v>263</v>
      </c>
      <c r="C284" s="47"/>
      <c r="D284" s="47"/>
      <c r="E284" s="123"/>
      <c r="F284" s="47"/>
    </row>
    <row r="285" spans="1:6" x14ac:dyDescent="0.25">
      <c r="A285" s="51" t="s">
        <v>269</v>
      </c>
      <c r="B285" s="46" t="s">
        <v>270</v>
      </c>
      <c r="C285" s="47"/>
      <c r="D285" s="47"/>
      <c r="E285" s="123"/>
      <c r="F285" s="47"/>
    </row>
    <row r="286" spans="1:6" x14ac:dyDescent="0.25">
      <c r="A286" s="51" t="s">
        <v>271</v>
      </c>
      <c r="B286" s="46" t="s">
        <v>272</v>
      </c>
      <c r="C286" s="47"/>
      <c r="D286" s="47"/>
      <c r="E286" s="123"/>
      <c r="F286" s="47"/>
    </row>
    <row r="287" spans="1:6" x14ac:dyDescent="0.25">
      <c r="A287" s="51" t="s">
        <v>273</v>
      </c>
      <c r="B287" s="46" t="s">
        <v>274</v>
      </c>
      <c r="C287" s="47"/>
      <c r="D287" s="47"/>
      <c r="E287" s="123"/>
      <c r="F287" s="47"/>
    </row>
    <row r="288" spans="1:6" x14ac:dyDescent="0.25">
      <c r="A288" s="51" t="s">
        <v>275</v>
      </c>
      <c r="B288" s="46" t="s">
        <v>276</v>
      </c>
      <c r="C288" s="47"/>
      <c r="D288" s="47"/>
      <c r="E288" s="123"/>
      <c r="F288" s="47"/>
    </row>
    <row r="289" spans="1:6" x14ac:dyDescent="0.25">
      <c r="A289" s="65" t="s">
        <v>280</v>
      </c>
      <c r="B289" s="46" t="s">
        <v>281</v>
      </c>
      <c r="C289" s="74"/>
      <c r="D289" s="74"/>
      <c r="E289" s="123"/>
      <c r="F289" s="75"/>
    </row>
    <row r="290" spans="1:6" x14ac:dyDescent="0.25">
      <c r="A290" s="51" t="s">
        <v>290</v>
      </c>
      <c r="B290" s="46" t="s">
        <v>291</v>
      </c>
      <c r="C290" s="47"/>
      <c r="D290" s="47"/>
      <c r="E290" s="123"/>
      <c r="F290" s="47"/>
    </row>
    <row r="291" spans="1:6" ht="25.5" x14ac:dyDescent="0.25">
      <c r="A291" s="51" t="s">
        <v>292</v>
      </c>
      <c r="B291" s="46" t="s">
        <v>293</v>
      </c>
      <c r="C291" s="47"/>
      <c r="D291" s="47"/>
      <c r="E291" s="123"/>
      <c r="F291" s="47"/>
    </row>
    <row r="292" spans="1:6" ht="25.5" x14ac:dyDescent="0.25">
      <c r="A292" s="65" t="s">
        <v>342</v>
      </c>
      <c r="B292" s="46" t="s">
        <v>343</v>
      </c>
      <c r="C292" s="74"/>
      <c r="D292" s="74"/>
      <c r="E292" s="123"/>
      <c r="F292" s="75"/>
    </row>
    <row r="293" spans="1:6" x14ac:dyDescent="0.25">
      <c r="A293" s="51" t="s">
        <v>352</v>
      </c>
      <c r="B293" s="46" t="s">
        <v>353</v>
      </c>
      <c r="C293" s="47"/>
      <c r="D293" s="47"/>
      <c r="E293" s="123"/>
      <c r="F293" s="47"/>
    </row>
    <row r="294" spans="1:6" ht="25.5" x14ac:dyDescent="0.25">
      <c r="A294" s="65" t="s">
        <v>387</v>
      </c>
      <c r="B294" s="46" t="s">
        <v>388</v>
      </c>
      <c r="C294" s="74"/>
      <c r="D294" s="74"/>
      <c r="E294" s="123"/>
      <c r="F294" s="76"/>
    </row>
    <row r="295" spans="1:6" ht="25.5" x14ac:dyDescent="0.25">
      <c r="A295" s="65" t="s">
        <v>399</v>
      </c>
      <c r="B295" s="46" t="s">
        <v>400</v>
      </c>
      <c r="C295" s="74">
        <v>16000</v>
      </c>
      <c r="D295" s="74"/>
      <c r="E295" s="123"/>
      <c r="F295" s="127">
        <f>+E295/C295*100</f>
        <v>0</v>
      </c>
    </row>
    <row r="296" spans="1:6" x14ac:dyDescent="0.25">
      <c r="A296" s="51" t="s">
        <v>409</v>
      </c>
      <c r="B296" s="46" t="s">
        <v>173</v>
      </c>
      <c r="C296" s="47"/>
      <c r="D296" s="47"/>
      <c r="E296" s="123"/>
      <c r="F296" s="47"/>
    </row>
    <row r="297" spans="1:6" x14ac:dyDescent="0.25">
      <c r="A297" s="51" t="s">
        <v>410</v>
      </c>
      <c r="B297" s="46" t="s">
        <v>411</v>
      </c>
      <c r="C297" s="47"/>
      <c r="D297" s="47"/>
      <c r="E297" s="123"/>
      <c r="F297" s="47"/>
    </row>
    <row r="298" spans="1:6" x14ac:dyDescent="0.25">
      <c r="A298" s="51" t="s">
        <v>412</v>
      </c>
      <c r="B298" s="46" t="s">
        <v>174</v>
      </c>
      <c r="C298" s="47"/>
      <c r="D298" s="47"/>
      <c r="E298" s="123"/>
      <c r="F298" s="47"/>
    </row>
    <row r="299" spans="1:6" x14ac:dyDescent="0.25">
      <c r="A299" s="51" t="s">
        <v>413</v>
      </c>
      <c r="B299" s="46" t="s">
        <v>414</v>
      </c>
      <c r="C299" s="47"/>
      <c r="D299" s="47"/>
      <c r="E299" s="123"/>
      <c r="F299" s="47"/>
    </row>
    <row r="300" spans="1:6" x14ac:dyDescent="0.25">
      <c r="A300" s="51" t="s">
        <v>415</v>
      </c>
      <c r="B300" s="46" t="s">
        <v>416</v>
      </c>
      <c r="C300" s="47"/>
      <c r="D300" s="47"/>
      <c r="E300" s="123"/>
      <c r="F300" s="47"/>
    </row>
    <row r="301" spans="1:6" x14ac:dyDescent="0.25">
      <c r="A301" s="51" t="s">
        <v>418</v>
      </c>
      <c r="B301" s="46" t="s">
        <v>178</v>
      </c>
      <c r="C301" s="47"/>
      <c r="D301" s="47"/>
      <c r="E301" s="123"/>
      <c r="F301" s="47"/>
    </row>
    <row r="302" spans="1:6" ht="25.5" x14ac:dyDescent="0.25">
      <c r="A302" s="51" t="s">
        <v>422</v>
      </c>
      <c r="B302" s="46" t="s">
        <v>184</v>
      </c>
      <c r="C302" s="47"/>
      <c r="D302" s="47"/>
      <c r="E302" s="123"/>
      <c r="F302" s="47"/>
    </row>
    <row r="303" spans="1:6" x14ac:dyDescent="0.25">
      <c r="A303" s="51" t="s">
        <v>438</v>
      </c>
      <c r="B303" s="46" t="s">
        <v>439</v>
      </c>
      <c r="C303" s="47"/>
      <c r="D303" s="47"/>
      <c r="E303" s="123"/>
      <c r="F303" s="47"/>
    </row>
    <row r="304" spans="1:6" ht="25.5" x14ac:dyDescent="0.25">
      <c r="A304" s="48" t="s">
        <v>152</v>
      </c>
      <c r="B304" s="46" t="s">
        <v>499</v>
      </c>
      <c r="C304" s="74">
        <v>250</v>
      </c>
      <c r="D304" s="74"/>
      <c r="E304" s="123"/>
      <c r="F304" s="127">
        <f t="shared" ref="F304:F305" si="6">+E304/C304*100</f>
        <v>0</v>
      </c>
    </row>
    <row r="305" spans="1:6" x14ac:dyDescent="0.25">
      <c r="A305" s="65" t="s">
        <v>216</v>
      </c>
      <c r="B305" s="46" t="s">
        <v>217</v>
      </c>
      <c r="C305" s="74">
        <v>250</v>
      </c>
      <c r="D305" s="74"/>
      <c r="E305" s="123"/>
      <c r="F305" s="127">
        <f t="shared" si="6"/>
        <v>0</v>
      </c>
    </row>
    <row r="306" spans="1:6" ht="25.5" x14ac:dyDescent="0.25">
      <c r="A306" s="65" t="s">
        <v>399</v>
      </c>
      <c r="B306" s="46" t="s">
        <v>400</v>
      </c>
      <c r="C306" s="74"/>
      <c r="D306" s="74"/>
      <c r="E306" s="123"/>
      <c r="F306" s="75"/>
    </row>
    <row r="307" spans="1:6" x14ac:dyDescent="0.25">
      <c r="A307" s="51" t="s">
        <v>409</v>
      </c>
      <c r="B307" s="46" t="s">
        <v>173</v>
      </c>
      <c r="C307" s="47"/>
      <c r="D307" s="47"/>
      <c r="E307" s="123"/>
      <c r="F307" s="47"/>
    </row>
    <row r="308" spans="1:6" x14ac:dyDescent="0.25">
      <c r="A308" s="51" t="s">
        <v>425</v>
      </c>
      <c r="B308" s="46" t="s">
        <v>426</v>
      </c>
      <c r="C308" s="47"/>
      <c r="D308" s="47"/>
      <c r="E308" s="123"/>
      <c r="F308" s="47"/>
    </row>
    <row r="309" spans="1:6" ht="38.25" x14ac:dyDescent="0.25">
      <c r="A309" s="72" t="s">
        <v>697</v>
      </c>
      <c r="B309" s="73" t="s">
        <v>698</v>
      </c>
      <c r="C309" s="60">
        <v>42017593</v>
      </c>
      <c r="D309" s="60"/>
      <c r="E309" s="123"/>
      <c r="F309" s="59">
        <f t="shared" ref="F309:F311" si="7">+E309/C309*100</f>
        <v>0</v>
      </c>
    </row>
    <row r="310" spans="1:6" x14ac:dyDescent="0.25">
      <c r="A310" s="48" t="s">
        <v>502</v>
      </c>
      <c r="B310" s="46" t="s">
        <v>503</v>
      </c>
      <c r="C310" s="74">
        <v>5459994</v>
      </c>
      <c r="D310" s="74"/>
      <c r="E310" s="123"/>
      <c r="F310" s="127">
        <f t="shared" si="7"/>
        <v>0</v>
      </c>
    </row>
    <row r="311" spans="1:6" x14ac:dyDescent="0.25">
      <c r="A311" s="65" t="s">
        <v>193</v>
      </c>
      <c r="B311" s="46" t="s">
        <v>194</v>
      </c>
      <c r="C311" s="74">
        <v>4634</v>
      </c>
      <c r="D311" s="74"/>
      <c r="E311" s="123"/>
      <c r="F311" s="127">
        <f t="shared" si="7"/>
        <v>0</v>
      </c>
    </row>
    <row r="312" spans="1:6" x14ac:dyDescent="0.25">
      <c r="A312" s="51" t="s">
        <v>197</v>
      </c>
      <c r="B312" s="46" t="s">
        <v>198</v>
      </c>
      <c r="C312" s="47"/>
      <c r="D312" s="47"/>
      <c r="E312" s="123"/>
      <c r="F312" s="47"/>
    </row>
    <row r="313" spans="1:6" x14ac:dyDescent="0.25">
      <c r="A313" s="51" t="s">
        <v>212</v>
      </c>
      <c r="B313" s="46" t="s">
        <v>213</v>
      </c>
      <c r="C313" s="47"/>
      <c r="D313" s="47"/>
      <c r="E313" s="123"/>
      <c r="F313" s="47"/>
    </row>
    <row r="314" spans="1:6" x14ac:dyDescent="0.25">
      <c r="A314" s="65" t="s">
        <v>216</v>
      </c>
      <c r="B314" s="46" t="s">
        <v>217</v>
      </c>
      <c r="C314" s="74">
        <v>207699</v>
      </c>
      <c r="D314" s="74"/>
      <c r="E314" s="123"/>
      <c r="F314" s="127">
        <f>+E314/C314*100</f>
        <v>0</v>
      </c>
    </row>
    <row r="315" spans="1:6" x14ac:dyDescent="0.25">
      <c r="A315" s="51" t="s">
        <v>220</v>
      </c>
      <c r="B315" s="46" t="s">
        <v>221</v>
      </c>
      <c r="C315" s="47"/>
      <c r="D315" s="47"/>
      <c r="E315" s="123"/>
      <c r="F315" s="47"/>
    </row>
    <row r="316" spans="1:6" ht="25.5" x14ac:dyDescent="0.25">
      <c r="A316" s="51" t="s">
        <v>222</v>
      </c>
      <c r="B316" s="46" t="s">
        <v>223</v>
      </c>
      <c r="C316" s="47"/>
      <c r="D316" s="47"/>
      <c r="E316" s="123"/>
      <c r="F316" s="47"/>
    </row>
    <row r="317" spans="1:6" x14ac:dyDescent="0.25">
      <c r="A317" s="51" t="s">
        <v>224</v>
      </c>
      <c r="B317" s="46" t="s">
        <v>225</v>
      </c>
      <c r="C317" s="47"/>
      <c r="D317" s="47"/>
      <c r="E317" s="123"/>
      <c r="F317" s="47"/>
    </row>
    <row r="318" spans="1:6" x14ac:dyDescent="0.25">
      <c r="A318" s="51" t="s">
        <v>230</v>
      </c>
      <c r="B318" s="46" t="s">
        <v>231</v>
      </c>
      <c r="C318" s="47"/>
      <c r="D318" s="47"/>
      <c r="E318" s="123"/>
      <c r="F318" s="47"/>
    </row>
    <row r="319" spans="1:6" x14ac:dyDescent="0.25">
      <c r="A319" s="51" t="s">
        <v>234</v>
      </c>
      <c r="B319" s="46" t="s">
        <v>235</v>
      </c>
      <c r="C319" s="47"/>
      <c r="D319" s="47"/>
      <c r="E319" s="123"/>
      <c r="F319" s="47"/>
    </row>
    <row r="320" spans="1:6" x14ac:dyDescent="0.25">
      <c r="A320" s="51" t="s">
        <v>244</v>
      </c>
      <c r="B320" s="46" t="s">
        <v>245</v>
      </c>
      <c r="C320" s="47"/>
      <c r="D320" s="47"/>
      <c r="E320" s="123"/>
      <c r="F320" s="47"/>
    </row>
    <row r="321" spans="1:6" x14ac:dyDescent="0.25">
      <c r="A321" s="51" t="s">
        <v>248</v>
      </c>
      <c r="B321" s="46" t="s">
        <v>249</v>
      </c>
      <c r="C321" s="47"/>
      <c r="D321" s="47"/>
      <c r="E321" s="123"/>
      <c r="F321" s="47"/>
    </row>
    <row r="322" spans="1:6" x14ac:dyDescent="0.25">
      <c r="A322" s="51" t="s">
        <v>250</v>
      </c>
      <c r="B322" s="46" t="s">
        <v>251</v>
      </c>
      <c r="C322" s="47"/>
      <c r="D322" s="47"/>
      <c r="E322" s="123"/>
      <c r="F322" s="47"/>
    </row>
    <row r="323" spans="1:6" x14ac:dyDescent="0.25">
      <c r="A323" s="51" t="s">
        <v>252</v>
      </c>
      <c r="B323" s="46" t="s">
        <v>253</v>
      </c>
      <c r="C323" s="47"/>
      <c r="D323" s="47"/>
      <c r="E323" s="123"/>
      <c r="F323" s="47"/>
    </row>
    <row r="324" spans="1:6" x14ac:dyDescent="0.25">
      <c r="A324" s="51" t="s">
        <v>256</v>
      </c>
      <c r="B324" s="46" t="s">
        <v>257</v>
      </c>
      <c r="C324" s="47"/>
      <c r="D324" s="47"/>
      <c r="E324" s="123"/>
      <c r="F324" s="47"/>
    </row>
    <row r="325" spans="1:6" x14ac:dyDescent="0.25">
      <c r="A325" s="51" t="s">
        <v>260</v>
      </c>
      <c r="B325" s="46" t="s">
        <v>261</v>
      </c>
      <c r="C325" s="47"/>
      <c r="D325" s="47"/>
      <c r="E325" s="123"/>
      <c r="F325" s="47"/>
    </row>
    <row r="326" spans="1:6" ht="25.5" x14ac:dyDescent="0.25">
      <c r="A326" s="51" t="s">
        <v>264</v>
      </c>
      <c r="B326" s="46" t="s">
        <v>263</v>
      </c>
      <c r="C326" s="47"/>
      <c r="D326" s="47"/>
      <c r="E326" s="123"/>
      <c r="F326" s="47"/>
    </row>
    <row r="327" spans="1:6" x14ac:dyDescent="0.25">
      <c r="A327" s="51" t="s">
        <v>271</v>
      </c>
      <c r="B327" s="46" t="s">
        <v>272</v>
      </c>
      <c r="C327" s="47"/>
      <c r="D327" s="47"/>
      <c r="E327" s="123"/>
      <c r="F327" s="47"/>
    </row>
    <row r="328" spans="1:6" ht="25.5" x14ac:dyDescent="0.25">
      <c r="A328" s="65" t="s">
        <v>313</v>
      </c>
      <c r="B328" s="46" t="s">
        <v>314</v>
      </c>
      <c r="C328" s="74">
        <v>388395</v>
      </c>
      <c r="D328" s="74"/>
      <c r="E328" s="123"/>
      <c r="F328" s="127">
        <f>+E328/C328*100</f>
        <v>0</v>
      </c>
    </row>
    <row r="329" spans="1:6" ht="25.5" x14ac:dyDescent="0.25">
      <c r="A329" s="51" t="s">
        <v>338</v>
      </c>
      <c r="B329" s="46" t="s">
        <v>82</v>
      </c>
      <c r="C329" s="47"/>
      <c r="D329" s="47"/>
      <c r="E329" s="123"/>
      <c r="F329" s="47"/>
    </row>
    <row r="330" spans="1:6" ht="25.5" x14ac:dyDescent="0.25">
      <c r="A330" s="65" t="s">
        <v>399</v>
      </c>
      <c r="B330" s="46" t="s">
        <v>400</v>
      </c>
      <c r="C330" s="74">
        <v>4859266</v>
      </c>
      <c r="D330" s="74"/>
      <c r="E330" s="123"/>
      <c r="F330" s="127">
        <f>+E330/C330*100</f>
        <v>0</v>
      </c>
    </row>
    <row r="331" spans="1:6" x14ac:dyDescent="0.25">
      <c r="A331" s="51" t="s">
        <v>404</v>
      </c>
      <c r="B331" s="46" t="s">
        <v>169</v>
      </c>
      <c r="C331" s="47"/>
      <c r="D331" s="47"/>
      <c r="E331" s="123"/>
      <c r="F331" s="47"/>
    </row>
    <row r="332" spans="1:6" x14ac:dyDescent="0.25">
      <c r="A332" s="51" t="s">
        <v>413</v>
      </c>
      <c r="B332" s="46" t="s">
        <v>414</v>
      </c>
      <c r="C332" s="47"/>
      <c r="D332" s="47"/>
      <c r="E332" s="123"/>
      <c r="F332" s="47"/>
    </row>
    <row r="333" spans="1:6" x14ac:dyDescent="0.25">
      <c r="A333" s="48" t="s">
        <v>670</v>
      </c>
      <c r="B333" s="46" t="s">
        <v>671</v>
      </c>
      <c r="C333" s="74">
        <v>31113570</v>
      </c>
      <c r="D333" s="74"/>
      <c r="E333" s="123"/>
      <c r="F333" s="127">
        <f t="shared" ref="F333:F334" si="8">+E333/C333*100</f>
        <v>0</v>
      </c>
    </row>
    <row r="334" spans="1:6" x14ac:dyDescent="0.25">
      <c r="A334" s="65" t="s">
        <v>193</v>
      </c>
      <c r="B334" s="46" t="s">
        <v>194</v>
      </c>
      <c r="C334" s="74">
        <v>47289</v>
      </c>
      <c r="D334" s="74"/>
      <c r="E334" s="123"/>
      <c r="F334" s="127">
        <f t="shared" si="8"/>
        <v>0</v>
      </c>
    </row>
    <row r="335" spans="1:6" x14ac:dyDescent="0.25">
      <c r="A335" s="51" t="s">
        <v>197</v>
      </c>
      <c r="B335" s="46" t="s">
        <v>198</v>
      </c>
      <c r="C335" s="47"/>
      <c r="D335" s="47"/>
      <c r="E335" s="123"/>
      <c r="F335" s="47"/>
    </row>
    <row r="336" spans="1:6" x14ac:dyDescent="0.25">
      <c r="A336" s="51" t="s">
        <v>212</v>
      </c>
      <c r="B336" s="46" t="s">
        <v>213</v>
      </c>
      <c r="C336" s="47"/>
      <c r="D336" s="47"/>
      <c r="E336" s="123"/>
      <c r="F336" s="47"/>
    </row>
    <row r="337" spans="1:6" x14ac:dyDescent="0.25">
      <c r="A337" s="65" t="s">
        <v>216</v>
      </c>
      <c r="B337" s="46" t="s">
        <v>217</v>
      </c>
      <c r="C337" s="74">
        <v>1199616</v>
      </c>
      <c r="D337" s="74"/>
      <c r="E337" s="123"/>
      <c r="F337" s="127">
        <f>+E337/C337*100</f>
        <v>0</v>
      </c>
    </row>
    <row r="338" spans="1:6" x14ac:dyDescent="0.25">
      <c r="A338" s="51" t="s">
        <v>220</v>
      </c>
      <c r="B338" s="46" t="s">
        <v>221</v>
      </c>
      <c r="C338" s="47"/>
      <c r="D338" s="47"/>
      <c r="E338" s="123"/>
      <c r="F338" s="47"/>
    </row>
    <row r="339" spans="1:6" ht="25.5" x14ac:dyDescent="0.25">
      <c r="A339" s="51" t="s">
        <v>222</v>
      </c>
      <c r="B339" s="46" t="s">
        <v>223</v>
      </c>
      <c r="C339" s="47"/>
      <c r="D339" s="47"/>
      <c r="E339" s="123"/>
      <c r="F339" s="47"/>
    </row>
    <row r="340" spans="1:6" x14ac:dyDescent="0.25">
      <c r="A340" s="51" t="s">
        <v>224</v>
      </c>
      <c r="B340" s="46" t="s">
        <v>225</v>
      </c>
      <c r="C340" s="47"/>
      <c r="D340" s="47"/>
      <c r="E340" s="123"/>
      <c r="F340" s="47"/>
    </row>
    <row r="341" spans="1:6" x14ac:dyDescent="0.25">
      <c r="A341" s="51" t="s">
        <v>230</v>
      </c>
      <c r="B341" s="46" t="s">
        <v>231</v>
      </c>
      <c r="C341" s="47"/>
      <c r="D341" s="47"/>
      <c r="E341" s="123"/>
      <c r="F341" s="47"/>
    </row>
    <row r="342" spans="1:6" x14ac:dyDescent="0.25">
      <c r="A342" s="51" t="s">
        <v>234</v>
      </c>
      <c r="B342" s="46" t="s">
        <v>235</v>
      </c>
      <c r="C342" s="47"/>
      <c r="D342" s="47"/>
      <c r="E342" s="123"/>
      <c r="F342" s="47"/>
    </row>
    <row r="343" spans="1:6" x14ac:dyDescent="0.25">
      <c r="A343" s="51" t="s">
        <v>244</v>
      </c>
      <c r="B343" s="46" t="s">
        <v>245</v>
      </c>
      <c r="C343" s="47"/>
      <c r="D343" s="47"/>
      <c r="E343" s="123"/>
      <c r="F343" s="47"/>
    </row>
    <row r="344" spans="1:6" x14ac:dyDescent="0.25">
      <c r="A344" s="51" t="s">
        <v>248</v>
      </c>
      <c r="B344" s="46" t="s">
        <v>249</v>
      </c>
      <c r="C344" s="47"/>
      <c r="D344" s="47"/>
      <c r="E344" s="123"/>
      <c r="F344" s="47"/>
    </row>
    <row r="345" spans="1:6" x14ac:dyDescent="0.25">
      <c r="A345" s="51" t="s">
        <v>250</v>
      </c>
      <c r="B345" s="46" t="s">
        <v>251</v>
      </c>
      <c r="C345" s="47"/>
      <c r="D345" s="47"/>
      <c r="E345" s="123"/>
      <c r="F345" s="47"/>
    </row>
    <row r="346" spans="1:6" x14ac:dyDescent="0.25">
      <c r="A346" s="51" t="s">
        <v>252</v>
      </c>
      <c r="B346" s="46" t="s">
        <v>253</v>
      </c>
      <c r="C346" s="47"/>
      <c r="D346" s="47"/>
      <c r="E346" s="123"/>
      <c r="F346" s="47"/>
    </row>
    <row r="347" spans="1:6" x14ac:dyDescent="0.25">
      <c r="A347" s="51" t="s">
        <v>256</v>
      </c>
      <c r="B347" s="46" t="s">
        <v>257</v>
      </c>
      <c r="C347" s="47"/>
      <c r="D347" s="47"/>
      <c r="E347" s="123"/>
      <c r="F347" s="47"/>
    </row>
    <row r="348" spans="1:6" x14ac:dyDescent="0.25">
      <c r="A348" s="51" t="s">
        <v>260</v>
      </c>
      <c r="B348" s="46" t="s">
        <v>261</v>
      </c>
      <c r="C348" s="47"/>
      <c r="D348" s="47"/>
      <c r="E348" s="123"/>
      <c r="F348" s="47"/>
    </row>
    <row r="349" spans="1:6" ht="25.5" x14ac:dyDescent="0.25">
      <c r="A349" s="51" t="s">
        <v>264</v>
      </c>
      <c r="B349" s="46" t="s">
        <v>263</v>
      </c>
      <c r="C349" s="47"/>
      <c r="D349" s="47"/>
      <c r="E349" s="123"/>
      <c r="F349" s="47"/>
    </row>
    <row r="350" spans="1:6" x14ac:dyDescent="0.25">
      <c r="A350" s="51" t="s">
        <v>271</v>
      </c>
      <c r="B350" s="46" t="s">
        <v>272</v>
      </c>
      <c r="C350" s="47"/>
      <c r="D350" s="47"/>
      <c r="E350" s="123"/>
      <c r="F350" s="47"/>
    </row>
    <row r="351" spans="1:6" x14ac:dyDescent="0.25">
      <c r="A351" s="65" t="s">
        <v>298</v>
      </c>
      <c r="B351" s="46" t="s">
        <v>299</v>
      </c>
      <c r="C351" s="74">
        <v>28980</v>
      </c>
      <c r="D351" s="74"/>
      <c r="E351" s="123"/>
      <c r="F351" s="127">
        <f>+E351/C351*100</f>
        <v>0</v>
      </c>
    </row>
    <row r="352" spans="1:6" ht="38.25" x14ac:dyDescent="0.25">
      <c r="A352" s="51" t="s">
        <v>312</v>
      </c>
      <c r="B352" s="46" t="s">
        <v>311</v>
      </c>
      <c r="C352" s="47"/>
      <c r="D352" s="47"/>
      <c r="E352" s="123"/>
      <c r="F352" s="47"/>
    </row>
    <row r="353" spans="1:6" ht="25.5" x14ac:dyDescent="0.25">
      <c r="A353" s="65" t="s">
        <v>313</v>
      </c>
      <c r="B353" s="46" t="s">
        <v>314</v>
      </c>
      <c r="C353" s="74">
        <v>2200905</v>
      </c>
      <c r="D353" s="74"/>
      <c r="E353" s="123"/>
      <c r="F353" s="127">
        <f>+E353/C353*100</f>
        <v>0</v>
      </c>
    </row>
    <row r="354" spans="1:6" ht="38.25" x14ac:dyDescent="0.25">
      <c r="A354" s="51" t="s">
        <v>340</v>
      </c>
      <c r="B354" s="46" t="s">
        <v>86</v>
      </c>
      <c r="C354" s="47"/>
      <c r="D354" s="47"/>
      <c r="E354" s="123"/>
      <c r="F354" s="47"/>
    </row>
    <row r="355" spans="1:6" ht="38.25" x14ac:dyDescent="0.25">
      <c r="A355" s="51" t="s">
        <v>341</v>
      </c>
      <c r="B355" s="46" t="s">
        <v>88</v>
      </c>
      <c r="C355" s="47"/>
      <c r="D355" s="47"/>
      <c r="E355" s="123"/>
      <c r="F355" s="47"/>
    </row>
    <row r="356" spans="1:6" ht="25.5" x14ac:dyDescent="0.25">
      <c r="A356" s="65" t="s">
        <v>399</v>
      </c>
      <c r="B356" s="46" t="s">
        <v>400</v>
      </c>
      <c r="C356" s="74">
        <v>27636780</v>
      </c>
      <c r="D356" s="74"/>
      <c r="E356" s="123"/>
      <c r="F356" s="127">
        <f>+E356/C356*100</f>
        <v>0</v>
      </c>
    </row>
    <row r="357" spans="1:6" x14ac:dyDescent="0.25">
      <c r="A357" s="51" t="s">
        <v>404</v>
      </c>
      <c r="B357" s="46" t="s">
        <v>169</v>
      </c>
      <c r="C357" s="47"/>
      <c r="D357" s="47"/>
      <c r="E357" s="123"/>
      <c r="F357" s="47"/>
    </row>
    <row r="358" spans="1:6" x14ac:dyDescent="0.25">
      <c r="A358" s="51" t="s">
        <v>413</v>
      </c>
      <c r="B358" s="46" t="s">
        <v>414</v>
      </c>
      <c r="C358" s="47"/>
      <c r="D358" s="47"/>
      <c r="E358" s="123"/>
      <c r="F358" s="47"/>
    </row>
    <row r="359" spans="1:6" x14ac:dyDescent="0.25">
      <c r="A359" s="48" t="s">
        <v>544</v>
      </c>
      <c r="B359" s="46" t="s">
        <v>545</v>
      </c>
      <c r="C359" s="74">
        <v>5444029</v>
      </c>
      <c r="D359" s="77"/>
      <c r="E359" s="123"/>
      <c r="F359" s="127">
        <f t="shared" ref="F359:F360" si="9">+E359/C359*100</f>
        <v>0</v>
      </c>
    </row>
    <row r="360" spans="1:6" x14ac:dyDescent="0.25">
      <c r="A360" s="65" t="s">
        <v>193</v>
      </c>
      <c r="B360" s="46" t="s">
        <v>194</v>
      </c>
      <c r="C360" s="74">
        <v>73960</v>
      </c>
      <c r="D360" s="74"/>
      <c r="E360" s="123"/>
      <c r="F360" s="127">
        <f t="shared" si="9"/>
        <v>0</v>
      </c>
    </row>
    <row r="361" spans="1:6" x14ac:dyDescent="0.25">
      <c r="A361" s="51" t="s">
        <v>197</v>
      </c>
      <c r="B361" s="46" t="s">
        <v>198</v>
      </c>
      <c r="C361" s="74"/>
      <c r="D361" s="74"/>
      <c r="E361" s="123"/>
      <c r="F361" s="47"/>
    </row>
    <row r="362" spans="1:6" x14ac:dyDescent="0.25">
      <c r="A362" s="51" t="s">
        <v>212</v>
      </c>
      <c r="B362" s="46" t="s">
        <v>213</v>
      </c>
      <c r="C362" s="74"/>
      <c r="D362" s="74"/>
      <c r="E362" s="123"/>
      <c r="F362" s="47"/>
    </row>
    <row r="363" spans="1:6" x14ac:dyDescent="0.25">
      <c r="A363" s="65" t="s">
        <v>216</v>
      </c>
      <c r="B363" s="46" t="s">
        <v>217</v>
      </c>
      <c r="C363" s="74">
        <v>1938126</v>
      </c>
      <c r="D363" s="74"/>
      <c r="E363" s="123"/>
      <c r="F363" s="127">
        <f>+E363/C363*100</f>
        <v>0</v>
      </c>
    </row>
    <row r="364" spans="1:6" x14ac:dyDescent="0.25">
      <c r="A364" s="51" t="s">
        <v>220</v>
      </c>
      <c r="B364" s="46" t="s">
        <v>221</v>
      </c>
      <c r="C364" s="74"/>
      <c r="D364" s="74"/>
      <c r="E364" s="123"/>
    </row>
    <row r="365" spans="1:6" x14ac:dyDescent="0.25">
      <c r="A365" s="51" t="s">
        <v>224</v>
      </c>
      <c r="B365" s="46" t="s">
        <v>225</v>
      </c>
      <c r="C365" s="74"/>
      <c r="D365" s="74"/>
      <c r="E365" s="123"/>
    </row>
    <row r="366" spans="1:6" x14ac:dyDescent="0.25">
      <c r="A366" s="51" t="s">
        <v>230</v>
      </c>
      <c r="B366" s="46" t="s">
        <v>231</v>
      </c>
      <c r="C366" s="74"/>
      <c r="D366" s="74"/>
      <c r="E366" s="123"/>
    </row>
    <row r="367" spans="1:6" x14ac:dyDescent="0.25">
      <c r="A367" s="51" t="s">
        <v>232</v>
      </c>
      <c r="B367" s="46" t="s">
        <v>233</v>
      </c>
      <c r="C367" s="74"/>
      <c r="D367" s="74"/>
      <c r="E367" s="123"/>
    </row>
    <row r="368" spans="1:6" ht="25.5" x14ac:dyDescent="0.25">
      <c r="A368" s="51" t="s">
        <v>236</v>
      </c>
      <c r="B368" s="46" t="s">
        <v>237</v>
      </c>
      <c r="C368" s="74"/>
      <c r="D368" s="74"/>
      <c r="E368" s="123"/>
    </row>
    <row r="369" spans="1:6" x14ac:dyDescent="0.25">
      <c r="A369" s="51" t="s">
        <v>246</v>
      </c>
      <c r="B369" s="46" t="s">
        <v>247</v>
      </c>
      <c r="C369" s="74"/>
      <c r="D369" s="74"/>
      <c r="E369" s="123"/>
    </row>
    <row r="370" spans="1:6" x14ac:dyDescent="0.25">
      <c r="A370" s="51" t="s">
        <v>248</v>
      </c>
      <c r="B370" s="46" t="s">
        <v>249</v>
      </c>
      <c r="C370" s="74"/>
      <c r="D370" s="74"/>
      <c r="E370" s="123"/>
    </row>
    <row r="371" spans="1:6" x14ac:dyDescent="0.25">
      <c r="A371" s="51" t="s">
        <v>256</v>
      </c>
      <c r="B371" s="46" t="s">
        <v>257</v>
      </c>
      <c r="C371" s="74"/>
      <c r="D371" s="74"/>
      <c r="E371" s="123"/>
    </row>
    <row r="372" spans="1:6" x14ac:dyDescent="0.25">
      <c r="A372" s="51" t="s">
        <v>258</v>
      </c>
      <c r="B372" s="46" t="s">
        <v>259</v>
      </c>
      <c r="C372" s="74"/>
      <c r="D372" s="74"/>
      <c r="E372" s="123"/>
    </row>
    <row r="373" spans="1:6" x14ac:dyDescent="0.25">
      <c r="A373" s="51" t="s">
        <v>260</v>
      </c>
      <c r="B373" s="46" t="s">
        <v>261</v>
      </c>
      <c r="C373" s="74"/>
      <c r="D373" s="74"/>
      <c r="E373" s="123"/>
    </row>
    <row r="374" spans="1:6" x14ac:dyDescent="0.25">
      <c r="A374" s="51" t="s">
        <v>271</v>
      </c>
      <c r="B374" s="46" t="s">
        <v>272</v>
      </c>
      <c r="C374" s="74"/>
      <c r="D374" s="74"/>
      <c r="E374" s="123"/>
    </row>
    <row r="375" spans="1:6" x14ac:dyDescent="0.25">
      <c r="A375" s="51" t="s">
        <v>273</v>
      </c>
      <c r="B375" s="46" t="s">
        <v>274</v>
      </c>
      <c r="C375" s="74"/>
      <c r="D375" s="74"/>
      <c r="E375" s="123"/>
    </row>
    <row r="376" spans="1:6" x14ac:dyDescent="0.25">
      <c r="A376" s="51" t="s">
        <v>275</v>
      </c>
      <c r="B376" s="46" t="s">
        <v>276</v>
      </c>
      <c r="C376" s="74"/>
      <c r="D376" s="74"/>
      <c r="E376" s="123"/>
    </row>
    <row r="377" spans="1:6" x14ac:dyDescent="0.25">
      <c r="A377" s="51" t="s">
        <v>279</v>
      </c>
      <c r="B377" s="46" t="s">
        <v>266</v>
      </c>
      <c r="C377" s="74"/>
      <c r="D377" s="74"/>
      <c r="E377" s="123"/>
    </row>
    <row r="378" spans="1:6" ht="25.5" x14ac:dyDescent="0.25">
      <c r="A378" s="65" t="s">
        <v>399</v>
      </c>
      <c r="B378" s="46" t="s">
        <v>400</v>
      </c>
      <c r="C378" s="74"/>
      <c r="D378" s="74"/>
      <c r="E378" s="123"/>
    </row>
    <row r="379" spans="1:6" x14ac:dyDescent="0.25">
      <c r="A379" s="51" t="s">
        <v>409</v>
      </c>
      <c r="B379" s="46" t="s">
        <v>173</v>
      </c>
      <c r="C379" s="74"/>
      <c r="D379" s="74"/>
      <c r="E379" s="123"/>
    </row>
    <row r="380" spans="1:6" x14ac:dyDescent="0.25">
      <c r="A380" s="51" t="s">
        <v>410</v>
      </c>
      <c r="B380" s="46" t="s">
        <v>411</v>
      </c>
      <c r="C380" s="74"/>
      <c r="D380" s="74"/>
      <c r="E380" s="123"/>
    </row>
    <row r="381" spans="1:6" x14ac:dyDescent="0.25">
      <c r="A381" s="51" t="s">
        <v>412</v>
      </c>
      <c r="B381" s="46" t="s">
        <v>174</v>
      </c>
      <c r="C381" s="74"/>
      <c r="D381" s="74"/>
      <c r="E381" s="123"/>
    </row>
    <row r="382" spans="1:6" x14ac:dyDescent="0.25">
      <c r="A382" s="51" t="s">
        <v>413</v>
      </c>
      <c r="B382" s="46" t="s">
        <v>414</v>
      </c>
      <c r="C382" s="74"/>
      <c r="D382" s="74"/>
      <c r="E382" s="123"/>
    </row>
    <row r="383" spans="1:6" x14ac:dyDescent="0.25">
      <c r="A383" s="51" t="s">
        <v>415</v>
      </c>
      <c r="B383" s="46" t="s">
        <v>416</v>
      </c>
      <c r="C383" s="77"/>
      <c r="D383" s="77"/>
      <c r="E383" s="123"/>
    </row>
    <row r="384" spans="1:6" ht="38.25" x14ac:dyDescent="0.25">
      <c r="A384" s="72" t="s">
        <v>699</v>
      </c>
      <c r="B384" s="73" t="s">
        <v>700</v>
      </c>
      <c r="C384" s="60">
        <v>30544731</v>
      </c>
      <c r="D384" s="60"/>
      <c r="E384" s="123"/>
      <c r="F384" s="59">
        <f t="shared" ref="F384:F386" si="10">+E384/C384*100</f>
        <v>0</v>
      </c>
    </row>
    <row r="385" spans="1:6" x14ac:dyDescent="0.25">
      <c r="A385" s="48" t="s">
        <v>193</v>
      </c>
      <c r="B385" s="46" t="s">
        <v>482</v>
      </c>
      <c r="C385" s="74">
        <v>21839485</v>
      </c>
      <c r="D385" s="74"/>
      <c r="E385" s="123"/>
      <c r="F385" s="127">
        <f t="shared" si="10"/>
        <v>0</v>
      </c>
    </row>
    <row r="386" spans="1:6" x14ac:dyDescent="0.25">
      <c r="A386" s="65" t="s">
        <v>193</v>
      </c>
      <c r="B386" s="46" t="s">
        <v>194</v>
      </c>
      <c r="C386" s="74">
        <v>5361018</v>
      </c>
      <c r="D386" s="74"/>
      <c r="E386" s="123"/>
      <c r="F386" s="127">
        <f t="shared" si="10"/>
        <v>0</v>
      </c>
    </row>
    <row r="387" spans="1:6" x14ac:dyDescent="0.25">
      <c r="A387" s="51" t="s">
        <v>197</v>
      </c>
      <c r="B387" s="46" t="s">
        <v>198</v>
      </c>
      <c r="C387" s="47"/>
      <c r="D387" s="47"/>
      <c r="E387" s="123"/>
      <c r="F387" s="47"/>
    </row>
    <row r="388" spans="1:6" x14ac:dyDescent="0.25">
      <c r="A388" s="51" t="s">
        <v>199</v>
      </c>
      <c r="B388" s="46" t="s">
        <v>200</v>
      </c>
      <c r="C388" s="47"/>
      <c r="D388" s="47"/>
      <c r="E388" s="123"/>
      <c r="F388" s="47"/>
    </row>
    <row r="389" spans="1:6" x14ac:dyDescent="0.25">
      <c r="A389" s="51" t="s">
        <v>201</v>
      </c>
      <c r="B389" s="46" t="s">
        <v>202</v>
      </c>
      <c r="C389" s="47"/>
      <c r="D389" s="47"/>
      <c r="E389" s="123"/>
      <c r="F389" s="47"/>
    </row>
    <row r="390" spans="1:6" x14ac:dyDescent="0.25">
      <c r="A390" s="51" t="s">
        <v>203</v>
      </c>
      <c r="B390" s="46" t="s">
        <v>204</v>
      </c>
      <c r="C390" s="47"/>
      <c r="D390" s="47"/>
      <c r="E390" s="123"/>
      <c r="F390" s="47"/>
    </row>
    <row r="391" spans="1:6" x14ac:dyDescent="0.25">
      <c r="A391" s="51" t="s">
        <v>207</v>
      </c>
      <c r="B391" s="46" t="s">
        <v>206</v>
      </c>
      <c r="C391" s="47"/>
      <c r="D391" s="47"/>
      <c r="E391" s="123"/>
      <c r="F391" s="47"/>
    </row>
    <row r="392" spans="1:6" x14ac:dyDescent="0.25">
      <c r="A392" s="51" t="s">
        <v>210</v>
      </c>
      <c r="B392" s="46" t="s">
        <v>211</v>
      </c>
      <c r="C392" s="47"/>
      <c r="D392" s="47"/>
      <c r="E392" s="123"/>
      <c r="F392" s="47"/>
    </row>
    <row r="393" spans="1:6" x14ac:dyDescent="0.25">
      <c r="A393" s="51" t="s">
        <v>212</v>
      </c>
      <c r="B393" s="46" t="s">
        <v>213</v>
      </c>
      <c r="C393" s="47"/>
      <c r="D393" s="47"/>
      <c r="E393" s="123"/>
      <c r="F393" s="47"/>
    </row>
    <row r="394" spans="1:6" ht="25.5" x14ac:dyDescent="0.25">
      <c r="A394" s="51" t="s">
        <v>214</v>
      </c>
      <c r="B394" s="46" t="s">
        <v>215</v>
      </c>
      <c r="C394" s="47"/>
      <c r="D394" s="47"/>
      <c r="E394" s="123"/>
      <c r="F394" s="47"/>
    </row>
    <row r="395" spans="1:6" x14ac:dyDescent="0.25">
      <c r="A395" s="65" t="s">
        <v>216</v>
      </c>
      <c r="B395" s="46" t="s">
        <v>217</v>
      </c>
      <c r="C395" s="74">
        <v>15240659</v>
      </c>
      <c r="D395" s="74"/>
      <c r="E395" s="123"/>
      <c r="F395" s="127">
        <f>+E395/C395*100</f>
        <v>0</v>
      </c>
    </row>
    <row r="396" spans="1:6" x14ac:dyDescent="0.25">
      <c r="A396" s="51" t="s">
        <v>220</v>
      </c>
      <c r="B396" s="46" t="s">
        <v>221</v>
      </c>
      <c r="C396" s="47"/>
      <c r="D396" s="47"/>
      <c r="E396" s="123"/>
      <c r="F396" s="47"/>
    </row>
    <row r="397" spans="1:6" ht="25.5" x14ac:dyDescent="0.25">
      <c r="A397" s="51" t="s">
        <v>222</v>
      </c>
      <c r="B397" s="46" t="s">
        <v>223</v>
      </c>
      <c r="C397" s="47"/>
      <c r="D397" s="47"/>
      <c r="E397" s="123"/>
      <c r="F397" s="47"/>
    </row>
    <row r="398" spans="1:6" x14ac:dyDescent="0.25">
      <c r="A398" s="51" t="s">
        <v>224</v>
      </c>
      <c r="B398" s="46" t="s">
        <v>225</v>
      </c>
      <c r="C398" s="47"/>
      <c r="D398" s="47"/>
      <c r="E398" s="123"/>
      <c r="F398" s="47"/>
    </row>
    <row r="399" spans="1:6" x14ac:dyDescent="0.25">
      <c r="A399" s="51" t="s">
        <v>226</v>
      </c>
      <c r="B399" s="46" t="s">
        <v>227</v>
      </c>
      <c r="C399" s="47"/>
      <c r="D399" s="47"/>
      <c r="E399" s="123"/>
      <c r="F399" s="47"/>
    </row>
    <row r="400" spans="1:6" x14ac:dyDescent="0.25">
      <c r="A400" s="51" t="s">
        <v>230</v>
      </c>
      <c r="B400" s="46" t="s">
        <v>231</v>
      </c>
      <c r="C400" s="47"/>
      <c r="D400" s="47"/>
      <c r="E400" s="123"/>
      <c r="F400" s="47"/>
    </row>
    <row r="401" spans="1:6" x14ac:dyDescent="0.25">
      <c r="A401" s="51" t="s">
        <v>232</v>
      </c>
      <c r="B401" s="46" t="s">
        <v>233</v>
      </c>
      <c r="C401" s="47"/>
      <c r="D401" s="47"/>
      <c r="E401" s="123"/>
      <c r="F401" s="47"/>
    </row>
    <row r="402" spans="1:6" x14ac:dyDescent="0.25">
      <c r="A402" s="51" t="s">
        <v>234</v>
      </c>
      <c r="B402" s="46" t="s">
        <v>235</v>
      </c>
      <c r="C402" s="47"/>
      <c r="D402" s="47"/>
      <c r="E402" s="123"/>
      <c r="F402" s="47"/>
    </row>
    <row r="403" spans="1:6" ht="25.5" x14ac:dyDescent="0.25">
      <c r="A403" s="51" t="s">
        <v>236</v>
      </c>
      <c r="B403" s="46" t="s">
        <v>237</v>
      </c>
      <c r="C403" s="47"/>
      <c r="D403" s="47"/>
      <c r="E403" s="123"/>
      <c r="F403" s="47"/>
    </row>
    <row r="404" spans="1:6" x14ac:dyDescent="0.25">
      <c r="A404" s="51" t="s">
        <v>238</v>
      </c>
      <c r="B404" s="46" t="s">
        <v>239</v>
      </c>
      <c r="C404" s="47"/>
      <c r="D404" s="47"/>
      <c r="E404" s="123"/>
      <c r="F404" s="47"/>
    </row>
    <row r="405" spans="1:6" x14ac:dyDescent="0.25">
      <c r="A405" s="51" t="s">
        <v>240</v>
      </c>
      <c r="B405" s="46" t="s">
        <v>241</v>
      </c>
      <c r="C405" s="47"/>
      <c r="D405" s="47"/>
      <c r="E405" s="123"/>
      <c r="F405" s="47"/>
    </row>
    <row r="406" spans="1:6" x14ac:dyDescent="0.25">
      <c r="A406" s="51" t="s">
        <v>244</v>
      </c>
      <c r="B406" s="46" t="s">
        <v>245</v>
      </c>
      <c r="C406" s="47"/>
      <c r="D406" s="47"/>
      <c r="E406" s="123"/>
      <c r="F406" s="47"/>
    </row>
    <row r="407" spans="1:6" x14ac:dyDescent="0.25">
      <c r="A407" s="51" t="s">
        <v>246</v>
      </c>
      <c r="B407" s="46" t="s">
        <v>247</v>
      </c>
      <c r="C407" s="47"/>
      <c r="D407" s="47"/>
      <c r="E407" s="123"/>
      <c r="F407" s="47"/>
    </row>
    <row r="408" spans="1:6" x14ac:dyDescent="0.25">
      <c r="A408" s="51" t="s">
        <v>248</v>
      </c>
      <c r="B408" s="46" t="s">
        <v>249</v>
      </c>
      <c r="C408" s="47"/>
      <c r="D408" s="47"/>
      <c r="E408" s="123"/>
      <c r="F408" s="47"/>
    </row>
    <row r="409" spans="1:6" x14ac:dyDescent="0.25">
      <c r="A409" s="51" t="s">
        <v>250</v>
      </c>
      <c r="B409" s="46" t="s">
        <v>251</v>
      </c>
      <c r="C409" s="47"/>
      <c r="D409" s="47"/>
      <c r="E409" s="123"/>
      <c r="F409" s="47"/>
    </row>
    <row r="410" spans="1:6" x14ac:dyDescent="0.25">
      <c r="A410" s="51" t="s">
        <v>252</v>
      </c>
      <c r="B410" s="46" t="s">
        <v>253</v>
      </c>
      <c r="C410" s="47"/>
      <c r="D410" s="47"/>
      <c r="E410" s="123"/>
      <c r="F410" s="47"/>
    </row>
    <row r="411" spans="1:6" x14ac:dyDescent="0.25">
      <c r="A411" s="51" t="s">
        <v>254</v>
      </c>
      <c r="B411" s="46" t="s">
        <v>255</v>
      </c>
      <c r="C411" s="47"/>
      <c r="D411" s="47"/>
      <c r="E411" s="123"/>
      <c r="F411" s="47"/>
    </row>
    <row r="412" spans="1:6" x14ac:dyDescent="0.25">
      <c r="A412" s="51" t="s">
        <v>256</v>
      </c>
      <c r="B412" s="46" t="s">
        <v>257</v>
      </c>
      <c r="C412" s="47"/>
      <c r="D412" s="47"/>
      <c r="E412" s="123"/>
      <c r="F412" s="47"/>
    </row>
    <row r="413" spans="1:6" x14ac:dyDescent="0.25">
      <c r="A413" s="51" t="s">
        <v>258</v>
      </c>
      <c r="B413" s="46" t="s">
        <v>259</v>
      </c>
      <c r="C413" s="47"/>
      <c r="D413" s="47"/>
      <c r="E413" s="123"/>
      <c r="F413" s="47"/>
    </row>
    <row r="414" spans="1:6" x14ac:dyDescent="0.25">
      <c r="A414" s="51" t="s">
        <v>260</v>
      </c>
      <c r="B414" s="46" t="s">
        <v>261</v>
      </c>
      <c r="C414" s="47"/>
      <c r="D414" s="47"/>
      <c r="E414" s="123"/>
      <c r="F414" s="47"/>
    </row>
    <row r="415" spans="1:6" ht="25.5" x14ac:dyDescent="0.25">
      <c r="A415" s="51" t="s">
        <v>264</v>
      </c>
      <c r="B415" s="46" t="s">
        <v>263</v>
      </c>
      <c r="C415" s="47"/>
      <c r="D415" s="47"/>
      <c r="E415" s="123"/>
      <c r="F415" s="47"/>
    </row>
    <row r="416" spans="1:6" ht="25.5" x14ac:dyDescent="0.25">
      <c r="A416" s="51" t="s">
        <v>267</v>
      </c>
      <c r="B416" s="46" t="s">
        <v>268</v>
      </c>
      <c r="C416" s="47"/>
      <c r="D416" s="47"/>
      <c r="E416" s="123"/>
      <c r="F416" s="47"/>
    </row>
    <row r="417" spans="1:6" x14ac:dyDescent="0.25">
      <c r="A417" s="51" t="s">
        <v>269</v>
      </c>
      <c r="B417" s="46" t="s">
        <v>270</v>
      </c>
      <c r="C417" s="47"/>
      <c r="D417" s="47"/>
      <c r="E417" s="123"/>
      <c r="F417" s="47"/>
    </row>
    <row r="418" spans="1:6" x14ac:dyDescent="0.25">
      <c r="A418" s="51" t="s">
        <v>271</v>
      </c>
      <c r="B418" s="46" t="s">
        <v>272</v>
      </c>
      <c r="C418" s="47"/>
      <c r="D418" s="47"/>
      <c r="E418" s="123"/>
      <c r="F418" s="47"/>
    </row>
    <row r="419" spans="1:6" x14ac:dyDescent="0.25">
      <c r="A419" s="51" t="s">
        <v>273</v>
      </c>
      <c r="B419" s="46" t="s">
        <v>274</v>
      </c>
      <c r="C419" s="47"/>
      <c r="D419" s="47"/>
      <c r="E419" s="123"/>
      <c r="F419" s="47"/>
    </row>
    <row r="420" spans="1:6" x14ac:dyDescent="0.25">
      <c r="A420" s="51" t="s">
        <v>275</v>
      </c>
      <c r="B420" s="46" t="s">
        <v>276</v>
      </c>
      <c r="C420" s="47"/>
      <c r="D420" s="47"/>
      <c r="E420" s="123"/>
      <c r="F420" s="47"/>
    </row>
    <row r="421" spans="1:6" x14ac:dyDescent="0.25">
      <c r="A421" s="51" t="s">
        <v>277</v>
      </c>
      <c r="B421" s="46" t="s">
        <v>278</v>
      </c>
      <c r="C421" s="47"/>
      <c r="D421" s="47"/>
      <c r="E421" s="123"/>
      <c r="F421" s="47"/>
    </row>
    <row r="422" spans="1:6" x14ac:dyDescent="0.25">
      <c r="A422" s="51" t="s">
        <v>279</v>
      </c>
      <c r="B422" s="46" t="s">
        <v>266</v>
      </c>
      <c r="C422" s="47"/>
      <c r="D422" s="47"/>
      <c r="E422" s="123"/>
      <c r="F422" s="47"/>
    </row>
    <row r="423" spans="1:6" x14ac:dyDescent="0.25">
      <c r="A423" s="65" t="s">
        <v>280</v>
      </c>
      <c r="B423" s="46" t="s">
        <v>281</v>
      </c>
      <c r="C423" s="74">
        <v>60209</v>
      </c>
      <c r="D423" s="74"/>
      <c r="E423" s="123"/>
      <c r="F423" s="127">
        <f>+E423/C423*100</f>
        <v>0</v>
      </c>
    </row>
    <row r="424" spans="1:6" ht="38.25" x14ac:dyDescent="0.25">
      <c r="A424" s="51" t="s">
        <v>284</v>
      </c>
      <c r="B424" s="46" t="s">
        <v>285</v>
      </c>
      <c r="C424" s="47"/>
      <c r="D424" s="47"/>
      <c r="E424" s="123"/>
      <c r="F424" s="47"/>
    </row>
    <row r="425" spans="1:6" x14ac:dyDescent="0.25">
      <c r="A425" s="51" t="s">
        <v>290</v>
      </c>
      <c r="B425" s="46" t="s">
        <v>291</v>
      </c>
      <c r="C425" s="47"/>
      <c r="D425" s="47"/>
      <c r="E425" s="123"/>
      <c r="F425" s="47"/>
    </row>
    <row r="426" spans="1:6" ht="25.5" x14ac:dyDescent="0.25">
      <c r="A426" s="51" t="s">
        <v>292</v>
      </c>
      <c r="B426" s="46" t="s">
        <v>293</v>
      </c>
      <c r="C426" s="47"/>
      <c r="D426" s="47"/>
      <c r="E426" s="123"/>
      <c r="F426" s="47"/>
    </row>
    <row r="427" spans="1:6" x14ac:dyDescent="0.25">
      <c r="A427" s="51" t="s">
        <v>294</v>
      </c>
      <c r="B427" s="46" t="s">
        <v>295</v>
      </c>
      <c r="C427" s="47"/>
      <c r="D427" s="47"/>
      <c r="E427" s="123"/>
      <c r="F427" s="47"/>
    </row>
    <row r="428" spans="1:6" x14ac:dyDescent="0.25">
      <c r="A428" s="51" t="s">
        <v>296</v>
      </c>
      <c r="B428" s="46" t="s">
        <v>297</v>
      </c>
      <c r="C428" s="47"/>
      <c r="D428" s="47"/>
      <c r="E428" s="123"/>
      <c r="F428" s="47"/>
    </row>
    <row r="429" spans="1:6" ht="25.5" x14ac:dyDescent="0.25">
      <c r="A429" s="65" t="s">
        <v>342</v>
      </c>
      <c r="B429" s="46" t="s">
        <v>343</v>
      </c>
      <c r="C429" s="74">
        <v>36363</v>
      </c>
      <c r="D429" s="74"/>
      <c r="E429" s="123"/>
      <c r="F429" s="127">
        <f>+E429/C429*100</f>
        <v>0</v>
      </c>
    </row>
    <row r="430" spans="1:6" x14ac:dyDescent="0.25">
      <c r="A430" s="51" t="s">
        <v>352</v>
      </c>
      <c r="B430" s="46" t="s">
        <v>353</v>
      </c>
      <c r="C430" s="47"/>
      <c r="D430" s="47"/>
      <c r="E430" s="123"/>
      <c r="F430" s="47"/>
    </row>
    <row r="431" spans="1:6" x14ac:dyDescent="0.25">
      <c r="A431" s="51" t="s">
        <v>354</v>
      </c>
      <c r="B431" s="46" t="s">
        <v>355</v>
      </c>
      <c r="C431" s="47"/>
      <c r="D431" s="47"/>
      <c r="E431" s="123"/>
      <c r="F431" s="47"/>
    </row>
    <row r="432" spans="1:6" x14ac:dyDescent="0.25">
      <c r="A432" s="65" t="s">
        <v>358</v>
      </c>
      <c r="B432" s="46" t="s">
        <v>359</v>
      </c>
      <c r="C432" s="74">
        <v>3166</v>
      </c>
      <c r="D432" s="74"/>
      <c r="E432" s="123"/>
      <c r="F432" s="127">
        <f>+E432/C432*100</f>
        <v>0</v>
      </c>
    </row>
    <row r="433" spans="1:6" x14ac:dyDescent="0.25">
      <c r="A433" s="51" t="s">
        <v>361</v>
      </c>
      <c r="B433" s="46" t="s">
        <v>362</v>
      </c>
      <c r="C433" s="47"/>
      <c r="D433" s="47"/>
      <c r="E433" s="123"/>
      <c r="F433" s="47"/>
    </row>
    <row r="434" spans="1:6" x14ac:dyDescent="0.25">
      <c r="A434" s="51" t="s">
        <v>363</v>
      </c>
      <c r="B434" s="46" t="s">
        <v>364</v>
      </c>
      <c r="C434" s="47"/>
      <c r="D434" s="47"/>
      <c r="E434" s="123"/>
      <c r="F434" s="47"/>
    </row>
    <row r="435" spans="1:6" x14ac:dyDescent="0.25">
      <c r="A435" s="51" t="s">
        <v>376</v>
      </c>
      <c r="B435" s="46" t="s">
        <v>377</v>
      </c>
      <c r="C435" s="47"/>
      <c r="D435" s="47"/>
      <c r="E435" s="123"/>
      <c r="F435" s="47"/>
    </row>
    <row r="436" spans="1:6" ht="25.5" x14ac:dyDescent="0.25">
      <c r="A436" s="65" t="s">
        <v>387</v>
      </c>
      <c r="B436" s="46" t="s">
        <v>388</v>
      </c>
      <c r="C436" s="74">
        <v>29750</v>
      </c>
      <c r="D436" s="74"/>
      <c r="E436" s="123"/>
      <c r="F436" s="127">
        <f t="shared" ref="F436:F437" si="11">+E436/C436*100</f>
        <v>0</v>
      </c>
    </row>
    <row r="437" spans="1:6" ht="25.5" x14ac:dyDescent="0.25">
      <c r="A437" s="65" t="s">
        <v>399</v>
      </c>
      <c r="B437" s="46" t="s">
        <v>400</v>
      </c>
      <c r="C437" s="74">
        <v>974320</v>
      </c>
      <c r="D437" s="74"/>
      <c r="E437" s="123"/>
      <c r="F437" s="127">
        <f t="shared" si="11"/>
        <v>0</v>
      </c>
    </row>
    <row r="438" spans="1:6" x14ac:dyDescent="0.25">
      <c r="A438" s="51" t="s">
        <v>404</v>
      </c>
      <c r="B438" s="46" t="s">
        <v>169</v>
      </c>
      <c r="C438" s="47"/>
      <c r="D438" s="47"/>
      <c r="E438" s="123"/>
      <c r="F438" s="47"/>
    </row>
    <row r="439" spans="1:6" x14ac:dyDescent="0.25">
      <c r="A439" s="51" t="s">
        <v>405</v>
      </c>
      <c r="B439" s="46" t="s">
        <v>406</v>
      </c>
      <c r="C439" s="47"/>
      <c r="D439" s="47"/>
      <c r="E439" s="123"/>
      <c r="F439" s="47"/>
    </row>
    <row r="440" spans="1:6" x14ac:dyDescent="0.25">
      <c r="A440" s="51" t="s">
        <v>409</v>
      </c>
      <c r="B440" s="46" t="s">
        <v>173</v>
      </c>
      <c r="C440" s="47"/>
      <c r="D440" s="47"/>
      <c r="E440" s="123"/>
      <c r="F440" s="47"/>
    </row>
    <row r="441" spans="1:6" x14ac:dyDescent="0.25">
      <c r="A441" s="51" t="s">
        <v>410</v>
      </c>
      <c r="B441" s="46" t="s">
        <v>411</v>
      </c>
      <c r="C441" s="47"/>
      <c r="D441" s="47"/>
      <c r="E441" s="123"/>
      <c r="F441" s="47"/>
    </row>
    <row r="442" spans="1:6" x14ac:dyDescent="0.25">
      <c r="A442" s="51" t="s">
        <v>412</v>
      </c>
      <c r="B442" s="46" t="s">
        <v>174</v>
      </c>
      <c r="C442" s="47"/>
      <c r="D442" s="47"/>
      <c r="E442" s="123"/>
      <c r="F442" s="47"/>
    </row>
    <row r="443" spans="1:6" x14ac:dyDescent="0.25">
      <c r="A443" s="51" t="s">
        <v>413</v>
      </c>
      <c r="B443" s="46" t="s">
        <v>414</v>
      </c>
      <c r="C443" s="47"/>
      <c r="D443" s="47"/>
      <c r="E443" s="123"/>
      <c r="F443" s="47"/>
    </row>
    <row r="444" spans="1:6" x14ac:dyDescent="0.25">
      <c r="A444" s="51" t="s">
        <v>415</v>
      </c>
      <c r="B444" s="46" t="s">
        <v>416</v>
      </c>
      <c r="C444" s="47"/>
      <c r="D444" s="47"/>
      <c r="E444" s="123"/>
      <c r="F444" s="47"/>
    </row>
    <row r="445" spans="1:6" x14ac:dyDescent="0.25">
      <c r="A445" s="51" t="s">
        <v>418</v>
      </c>
      <c r="B445" s="46" t="s">
        <v>178</v>
      </c>
      <c r="C445" s="47"/>
      <c r="D445" s="47"/>
      <c r="E445" s="123"/>
      <c r="F445" s="47"/>
    </row>
    <row r="446" spans="1:6" x14ac:dyDescent="0.25">
      <c r="A446" s="51" t="s">
        <v>421</v>
      </c>
      <c r="B446" s="46" t="s">
        <v>182</v>
      </c>
      <c r="C446" s="47"/>
      <c r="D446" s="47"/>
      <c r="E446" s="123"/>
      <c r="F446" s="47"/>
    </row>
    <row r="447" spans="1:6" ht="25.5" x14ac:dyDescent="0.25">
      <c r="A447" s="51" t="s">
        <v>422</v>
      </c>
      <c r="B447" s="46" t="s">
        <v>184</v>
      </c>
      <c r="C447" s="47"/>
      <c r="D447" s="47"/>
      <c r="E447" s="123"/>
      <c r="F447" s="47"/>
    </row>
    <row r="448" spans="1:6" x14ac:dyDescent="0.25">
      <c r="A448" s="51" t="s">
        <v>425</v>
      </c>
      <c r="B448" s="46" t="s">
        <v>426</v>
      </c>
      <c r="C448" s="47"/>
      <c r="D448" s="47"/>
      <c r="E448" s="123"/>
      <c r="F448" s="47"/>
    </row>
    <row r="449" spans="1:6" x14ac:dyDescent="0.25">
      <c r="A449" s="51" t="s">
        <v>438</v>
      </c>
      <c r="B449" s="46" t="s">
        <v>439</v>
      </c>
      <c r="C449" s="47"/>
      <c r="D449" s="47"/>
      <c r="E449" s="123"/>
      <c r="F449" s="47"/>
    </row>
    <row r="450" spans="1:6" ht="25.5" x14ac:dyDescent="0.25">
      <c r="A450" s="65" t="s">
        <v>456</v>
      </c>
      <c r="B450" s="46" t="s">
        <v>457</v>
      </c>
      <c r="C450" s="74">
        <v>134000</v>
      </c>
      <c r="D450" s="74"/>
      <c r="E450" s="123"/>
      <c r="F450" s="127">
        <f>+E450/C450*100</f>
        <v>0</v>
      </c>
    </row>
    <row r="451" spans="1:6" x14ac:dyDescent="0.25">
      <c r="A451" s="51" t="s">
        <v>460</v>
      </c>
      <c r="B451" s="46" t="s">
        <v>459</v>
      </c>
      <c r="C451" s="47"/>
      <c r="D451" s="47"/>
      <c r="E451" s="123"/>
      <c r="F451" s="47"/>
    </row>
    <row r="452" spans="1:6" ht="25.5" x14ac:dyDescent="0.25">
      <c r="A452" s="65" t="s">
        <v>580</v>
      </c>
      <c r="B452" s="46" t="s">
        <v>581</v>
      </c>
      <c r="C452" s="74"/>
      <c r="D452" s="74"/>
      <c r="E452" s="123"/>
      <c r="F452" s="75"/>
    </row>
    <row r="453" spans="1:6" ht="25.5" x14ac:dyDescent="0.25">
      <c r="A453" s="51" t="s">
        <v>584</v>
      </c>
      <c r="B453" s="46" t="s">
        <v>585</v>
      </c>
      <c r="C453" s="47"/>
      <c r="D453" s="47"/>
      <c r="E453" s="123"/>
      <c r="F453" s="47"/>
    </row>
    <row r="454" spans="1:6" x14ac:dyDescent="0.25">
      <c r="A454" s="48" t="s">
        <v>444</v>
      </c>
      <c r="B454" s="46" t="s">
        <v>484</v>
      </c>
      <c r="C454" s="74">
        <v>5000</v>
      </c>
      <c r="D454" s="74"/>
      <c r="E454" s="123"/>
      <c r="F454" s="127">
        <f t="shared" ref="F454:F455" si="12">+E454/C454*100</f>
        <v>0</v>
      </c>
    </row>
    <row r="455" spans="1:6" x14ac:dyDescent="0.25">
      <c r="A455" s="65" t="s">
        <v>216</v>
      </c>
      <c r="B455" s="46" t="s">
        <v>217</v>
      </c>
      <c r="C455" s="74">
        <v>4950</v>
      </c>
      <c r="D455" s="74"/>
      <c r="E455" s="123"/>
      <c r="F455" s="127">
        <f t="shared" si="12"/>
        <v>0</v>
      </c>
    </row>
    <row r="456" spans="1:6" x14ac:dyDescent="0.25">
      <c r="A456" s="51" t="s">
        <v>220</v>
      </c>
      <c r="B456" s="46" t="s">
        <v>221</v>
      </c>
      <c r="C456" s="47"/>
      <c r="D456" s="47"/>
      <c r="E456" s="123"/>
      <c r="F456" s="47"/>
    </row>
    <row r="457" spans="1:6" x14ac:dyDescent="0.25">
      <c r="A457" s="51" t="s">
        <v>224</v>
      </c>
      <c r="B457" s="46" t="s">
        <v>225</v>
      </c>
      <c r="C457" s="47"/>
      <c r="D457" s="47"/>
      <c r="E457" s="123"/>
      <c r="F457" s="47"/>
    </row>
    <row r="458" spans="1:6" x14ac:dyDescent="0.25">
      <c r="A458" s="51" t="s">
        <v>230</v>
      </c>
      <c r="B458" s="46" t="s">
        <v>231</v>
      </c>
      <c r="C458" s="47"/>
      <c r="D458" s="47"/>
      <c r="E458" s="123"/>
      <c r="F458" s="47"/>
    </row>
    <row r="459" spans="1:6" x14ac:dyDescent="0.25">
      <c r="A459" s="51" t="s">
        <v>232</v>
      </c>
      <c r="B459" s="46" t="s">
        <v>233</v>
      </c>
      <c r="C459" s="47"/>
      <c r="D459" s="47"/>
      <c r="E459" s="123"/>
      <c r="F459" s="47"/>
    </row>
    <row r="460" spans="1:6" ht="25.5" x14ac:dyDescent="0.25">
      <c r="A460" s="51" t="s">
        <v>236</v>
      </c>
      <c r="B460" s="46" t="s">
        <v>237</v>
      </c>
      <c r="C460" s="47"/>
      <c r="D460" s="47"/>
      <c r="E460" s="123"/>
      <c r="F460" s="47"/>
    </row>
    <row r="461" spans="1:6" x14ac:dyDescent="0.25">
      <c r="A461" s="51" t="s">
        <v>246</v>
      </c>
      <c r="B461" s="46" t="s">
        <v>247</v>
      </c>
      <c r="C461" s="47"/>
      <c r="D461" s="47"/>
      <c r="E461" s="123"/>
      <c r="F461" s="47"/>
    </row>
    <row r="462" spans="1:6" x14ac:dyDescent="0.25">
      <c r="A462" s="51" t="s">
        <v>248</v>
      </c>
      <c r="B462" s="46" t="s">
        <v>249</v>
      </c>
      <c r="C462" s="47"/>
      <c r="D462" s="47"/>
      <c r="E462" s="123"/>
      <c r="F462" s="47"/>
    </row>
    <row r="463" spans="1:6" x14ac:dyDescent="0.25">
      <c r="A463" s="51" t="s">
        <v>256</v>
      </c>
      <c r="B463" s="46" t="s">
        <v>257</v>
      </c>
      <c r="C463" s="47"/>
      <c r="D463" s="47"/>
      <c r="E463" s="123"/>
      <c r="F463" s="47"/>
    </row>
    <row r="464" spans="1:6" x14ac:dyDescent="0.25">
      <c r="A464" s="51" t="s">
        <v>260</v>
      </c>
      <c r="B464" s="46" t="s">
        <v>261</v>
      </c>
      <c r="C464" s="47"/>
      <c r="D464" s="47"/>
      <c r="E464" s="123"/>
      <c r="F464" s="47"/>
    </row>
    <row r="465" spans="1:6" ht="25.5" x14ac:dyDescent="0.25">
      <c r="A465" s="51" t="s">
        <v>264</v>
      </c>
      <c r="B465" s="46" t="s">
        <v>263</v>
      </c>
      <c r="C465" s="47"/>
      <c r="D465" s="47"/>
      <c r="E465" s="123"/>
      <c r="F465" s="47"/>
    </row>
    <row r="466" spans="1:6" x14ac:dyDescent="0.25">
      <c r="A466" s="51" t="s">
        <v>271</v>
      </c>
      <c r="B466" s="46" t="s">
        <v>272</v>
      </c>
      <c r="C466" s="47"/>
      <c r="D466" s="47"/>
      <c r="E466" s="123"/>
      <c r="F466" s="47"/>
    </row>
    <row r="467" spans="1:6" x14ac:dyDescent="0.25">
      <c r="A467" s="65" t="s">
        <v>280</v>
      </c>
      <c r="B467" s="46" t="s">
        <v>281</v>
      </c>
      <c r="C467" s="74">
        <v>50</v>
      </c>
      <c r="D467" s="74"/>
      <c r="E467" s="123"/>
      <c r="F467" s="127">
        <f>+E467/C467*100</f>
        <v>0</v>
      </c>
    </row>
    <row r="468" spans="1:6" x14ac:dyDescent="0.25">
      <c r="A468" s="51" t="s">
        <v>290</v>
      </c>
      <c r="B468" s="46" t="s">
        <v>291</v>
      </c>
      <c r="C468" s="47"/>
      <c r="D468" s="47"/>
      <c r="E468" s="123"/>
      <c r="F468" s="47"/>
    </row>
    <row r="469" spans="1:6" x14ac:dyDescent="0.25">
      <c r="A469" s="48" t="s">
        <v>487</v>
      </c>
      <c r="B469" s="46" t="s">
        <v>488</v>
      </c>
      <c r="C469" s="74">
        <v>2865175</v>
      </c>
      <c r="D469" s="74"/>
      <c r="E469" s="123"/>
      <c r="F469" s="127">
        <f t="shared" ref="F469:F470" si="13">+E469/C469*100</f>
        <v>0</v>
      </c>
    </row>
    <row r="470" spans="1:6" x14ac:dyDescent="0.25">
      <c r="A470" s="65" t="s">
        <v>193</v>
      </c>
      <c r="B470" s="46" t="s">
        <v>194</v>
      </c>
      <c r="C470" s="74">
        <v>1199098</v>
      </c>
      <c r="D470" s="74"/>
      <c r="E470" s="123"/>
      <c r="F470" s="127">
        <f t="shared" si="13"/>
        <v>0</v>
      </c>
    </row>
    <row r="471" spans="1:6" x14ac:dyDescent="0.25">
      <c r="A471" s="51" t="s">
        <v>212</v>
      </c>
      <c r="B471" s="46" t="s">
        <v>213</v>
      </c>
      <c r="C471" s="47"/>
      <c r="D471" s="47"/>
      <c r="E471" s="123"/>
      <c r="F471" s="47"/>
    </row>
    <row r="472" spans="1:6" x14ac:dyDescent="0.25">
      <c r="A472" s="65" t="s">
        <v>216</v>
      </c>
      <c r="B472" s="46" t="s">
        <v>217</v>
      </c>
      <c r="C472" s="74">
        <v>1249920</v>
      </c>
      <c r="D472" s="74"/>
      <c r="E472" s="123"/>
      <c r="F472" s="127">
        <f>+E472/C472*100</f>
        <v>0</v>
      </c>
    </row>
    <row r="473" spans="1:6" x14ac:dyDescent="0.25">
      <c r="A473" s="51" t="s">
        <v>220</v>
      </c>
      <c r="B473" s="46" t="s">
        <v>221</v>
      </c>
      <c r="C473" s="47"/>
      <c r="D473" s="47"/>
      <c r="E473" s="123"/>
      <c r="F473" s="47"/>
    </row>
    <row r="474" spans="1:6" x14ac:dyDescent="0.25">
      <c r="A474" s="51" t="s">
        <v>230</v>
      </c>
      <c r="B474" s="46" t="s">
        <v>231</v>
      </c>
      <c r="C474" s="47"/>
      <c r="D474" s="47"/>
      <c r="E474" s="123"/>
      <c r="F474" s="47"/>
    </row>
    <row r="475" spans="1:6" x14ac:dyDescent="0.25">
      <c r="A475" s="51" t="s">
        <v>232</v>
      </c>
      <c r="B475" s="46" t="s">
        <v>233</v>
      </c>
      <c r="C475" s="47"/>
      <c r="D475" s="47"/>
      <c r="E475" s="123"/>
      <c r="F475" s="47"/>
    </row>
    <row r="476" spans="1:6" x14ac:dyDescent="0.25">
      <c r="A476" s="51" t="s">
        <v>248</v>
      </c>
      <c r="B476" s="46" t="s">
        <v>249</v>
      </c>
      <c r="C476" s="47"/>
      <c r="D476" s="47"/>
      <c r="E476" s="123"/>
      <c r="F476" s="47"/>
    </row>
    <row r="477" spans="1:6" x14ac:dyDescent="0.25">
      <c r="A477" s="51" t="s">
        <v>252</v>
      </c>
      <c r="B477" s="46" t="s">
        <v>253</v>
      </c>
      <c r="C477" s="47"/>
      <c r="D477" s="47"/>
      <c r="E477" s="123"/>
      <c r="F477" s="47"/>
    </row>
    <row r="478" spans="1:6" x14ac:dyDescent="0.25">
      <c r="A478" s="51" t="s">
        <v>256</v>
      </c>
      <c r="B478" s="46" t="s">
        <v>257</v>
      </c>
      <c r="C478" s="47"/>
      <c r="D478" s="47"/>
      <c r="E478" s="123"/>
      <c r="F478" s="47"/>
    </row>
    <row r="479" spans="1:6" x14ac:dyDescent="0.25">
      <c r="A479" s="51" t="s">
        <v>260</v>
      </c>
      <c r="B479" s="46" t="s">
        <v>261</v>
      </c>
      <c r="C479" s="47"/>
      <c r="D479" s="47"/>
      <c r="E479" s="123"/>
      <c r="F479" s="47"/>
    </row>
    <row r="480" spans="1:6" ht="25.5" x14ac:dyDescent="0.25">
      <c r="A480" s="51" t="s">
        <v>264</v>
      </c>
      <c r="B480" s="46" t="s">
        <v>263</v>
      </c>
      <c r="C480" s="47"/>
      <c r="D480" s="47"/>
      <c r="E480" s="123"/>
      <c r="F480" s="47"/>
    </row>
    <row r="481" spans="1:6" x14ac:dyDescent="0.25">
      <c r="A481" s="51" t="s">
        <v>279</v>
      </c>
      <c r="B481" s="46" t="s">
        <v>266</v>
      </c>
      <c r="C481" s="47"/>
      <c r="D481" s="47"/>
      <c r="E481" s="123"/>
      <c r="F481" s="47"/>
    </row>
    <row r="482" spans="1:6" x14ac:dyDescent="0.25">
      <c r="A482" s="65" t="s">
        <v>280</v>
      </c>
      <c r="B482" s="46" t="s">
        <v>281</v>
      </c>
      <c r="C482" s="74">
        <v>102</v>
      </c>
      <c r="D482" s="74"/>
      <c r="E482" s="123"/>
      <c r="F482" s="127">
        <f>+E482/C482*100</f>
        <v>0</v>
      </c>
    </row>
    <row r="483" spans="1:6" x14ac:dyDescent="0.25">
      <c r="A483" s="51" t="s">
        <v>290</v>
      </c>
      <c r="B483" s="46" t="s">
        <v>291</v>
      </c>
      <c r="C483" s="47"/>
      <c r="D483" s="47"/>
      <c r="E483" s="123"/>
      <c r="F483" s="47"/>
    </row>
    <row r="484" spans="1:6" ht="25.5" x14ac:dyDescent="0.25">
      <c r="A484" s="65" t="s">
        <v>313</v>
      </c>
      <c r="B484" s="46" t="s">
        <v>314</v>
      </c>
      <c r="C484" s="74">
        <v>49849</v>
      </c>
      <c r="D484" s="74"/>
      <c r="E484" s="123"/>
      <c r="F484" s="127">
        <f>+E484/C484*100</f>
        <v>0</v>
      </c>
    </row>
    <row r="485" spans="1:6" ht="38.25" x14ac:dyDescent="0.25">
      <c r="A485" s="51" t="s">
        <v>340</v>
      </c>
      <c r="B485" s="46" t="s">
        <v>86</v>
      </c>
      <c r="C485" s="47"/>
      <c r="D485" s="47"/>
      <c r="E485" s="123"/>
      <c r="F485" s="47"/>
    </row>
    <row r="486" spans="1:6" ht="38.25" x14ac:dyDescent="0.25">
      <c r="A486" s="51" t="s">
        <v>341</v>
      </c>
      <c r="B486" s="46" t="s">
        <v>88</v>
      </c>
      <c r="C486" s="47"/>
      <c r="D486" s="47"/>
      <c r="E486" s="123"/>
      <c r="F486" s="47"/>
    </row>
    <row r="487" spans="1:6" ht="25.5" x14ac:dyDescent="0.25">
      <c r="A487" s="65" t="s">
        <v>342</v>
      </c>
      <c r="B487" s="46" t="s">
        <v>343</v>
      </c>
      <c r="C487" s="74">
        <v>13503</v>
      </c>
      <c r="D487" s="74"/>
      <c r="E487" s="123"/>
      <c r="F487" s="127">
        <f>+E487/C487*100</f>
        <v>0</v>
      </c>
    </row>
    <row r="488" spans="1:6" x14ac:dyDescent="0.25">
      <c r="A488" s="51" t="s">
        <v>352</v>
      </c>
      <c r="B488" s="46" t="s">
        <v>353</v>
      </c>
      <c r="C488" s="47"/>
      <c r="D488" s="47"/>
      <c r="E488" s="123"/>
      <c r="F488" s="47"/>
    </row>
    <row r="489" spans="1:6" x14ac:dyDescent="0.25">
      <c r="A489" s="51" t="s">
        <v>354</v>
      </c>
      <c r="B489" s="46" t="s">
        <v>355</v>
      </c>
      <c r="C489" s="47"/>
      <c r="D489" s="47"/>
      <c r="E489" s="123"/>
      <c r="F489" s="47"/>
    </row>
    <row r="490" spans="1:6" ht="25.5" x14ac:dyDescent="0.25">
      <c r="A490" s="65" t="s">
        <v>399</v>
      </c>
      <c r="B490" s="46" t="s">
        <v>400</v>
      </c>
      <c r="C490" s="74">
        <v>352703</v>
      </c>
      <c r="D490" s="74"/>
      <c r="E490" s="123"/>
      <c r="F490" s="127">
        <f>+E490/C490*100</f>
        <v>0</v>
      </c>
    </row>
    <row r="491" spans="1:6" x14ac:dyDescent="0.25">
      <c r="A491" s="51" t="s">
        <v>404</v>
      </c>
      <c r="B491" s="46" t="s">
        <v>169</v>
      </c>
      <c r="C491" s="47"/>
      <c r="D491" s="47"/>
      <c r="E491" s="123"/>
      <c r="F491" s="47"/>
    </row>
    <row r="492" spans="1:6" x14ac:dyDescent="0.25">
      <c r="A492" s="51" t="s">
        <v>405</v>
      </c>
      <c r="B492" s="46" t="s">
        <v>406</v>
      </c>
      <c r="C492" s="47"/>
      <c r="D492" s="47"/>
      <c r="E492" s="123"/>
      <c r="F492" s="47"/>
    </row>
    <row r="493" spans="1:6" x14ac:dyDescent="0.25">
      <c r="A493" s="51" t="s">
        <v>409</v>
      </c>
      <c r="B493" s="46" t="s">
        <v>173</v>
      </c>
      <c r="C493" s="47"/>
      <c r="D493" s="47"/>
      <c r="E493" s="123"/>
      <c r="F493" s="47"/>
    </row>
    <row r="494" spans="1:6" x14ac:dyDescent="0.25">
      <c r="A494" s="51" t="s">
        <v>410</v>
      </c>
      <c r="B494" s="46" t="s">
        <v>411</v>
      </c>
      <c r="C494" s="47"/>
      <c r="D494" s="47"/>
      <c r="E494" s="123"/>
      <c r="F494" s="47"/>
    </row>
    <row r="495" spans="1:6" x14ac:dyDescent="0.25">
      <c r="A495" s="51" t="s">
        <v>412</v>
      </c>
      <c r="B495" s="46" t="s">
        <v>174</v>
      </c>
      <c r="C495" s="47"/>
      <c r="D495" s="47"/>
      <c r="E495" s="123"/>
      <c r="F495" s="47"/>
    </row>
    <row r="496" spans="1:6" x14ac:dyDescent="0.25">
      <c r="A496" s="51" t="s">
        <v>413</v>
      </c>
      <c r="B496" s="46" t="s">
        <v>414</v>
      </c>
      <c r="C496" s="47"/>
      <c r="D496" s="47"/>
      <c r="E496" s="123"/>
      <c r="F496" s="47"/>
    </row>
    <row r="497" spans="1:6" x14ac:dyDescent="0.25">
      <c r="A497" s="51" t="s">
        <v>415</v>
      </c>
      <c r="B497" s="46" t="s">
        <v>416</v>
      </c>
      <c r="C497" s="47"/>
      <c r="D497" s="47"/>
      <c r="E497" s="123"/>
      <c r="F497" s="47"/>
    </row>
    <row r="498" spans="1:6" x14ac:dyDescent="0.25">
      <c r="A498" s="51" t="s">
        <v>418</v>
      </c>
      <c r="B498" s="46" t="s">
        <v>178</v>
      </c>
      <c r="C498" s="47"/>
      <c r="D498" s="47"/>
      <c r="E498" s="123"/>
      <c r="F498" s="47"/>
    </row>
    <row r="499" spans="1:6" x14ac:dyDescent="0.25">
      <c r="A499" s="51" t="s">
        <v>421</v>
      </c>
      <c r="B499" s="46" t="s">
        <v>182</v>
      </c>
      <c r="C499" s="47"/>
      <c r="D499" s="47"/>
      <c r="E499" s="123"/>
      <c r="F499" s="47"/>
    </row>
    <row r="500" spans="1:6" ht="25.5" x14ac:dyDescent="0.25">
      <c r="A500" s="51" t="s">
        <v>422</v>
      </c>
      <c r="B500" s="46" t="s">
        <v>184</v>
      </c>
      <c r="C500" s="47"/>
      <c r="D500" s="47"/>
      <c r="E500" s="123"/>
      <c r="F500" s="47"/>
    </row>
    <row r="501" spans="1:6" x14ac:dyDescent="0.25">
      <c r="A501" s="51" t="s">
        <v>425</v>
      </c>
      <c r="B501" s="46" t="s">
        <v>426</v>
      </c>
      <c r="C501" s="47"/>
      <c r="D501" s="47"/>
      <c r="E501" s="123"/>
      <c r="F501" s="47"/>
    </row>
    <row r="502" spans="1:6" x14ac:dyDescent="0.25">
      <c r="A502" s="51" t="s">
        <v>438</v>
      </c>
      <c r="B502" s="46" t="s">
        <v>439</v>
      </c>
      <c r="C502" s="47"/>
      <c r="D502" s="47"/>
      <c r="E502" s="123"/>
      <c r="F502" s="47"/>
    </row>
    <row r="503" spans="1:6" x14ac:dyDescent="0.25">
      <c r="A503" s="48" t="s">
        <v>489</v>
      </c>
      <c r="B503" s="46" t="s">
        <v>490</v>
      </c>
      <c r="C503" s="74">
        <v>5451759</v>
      </c>
      <c r="D503" s="74"/>
      <c r="E503" s="123"/>
      <c r="F503" s="127">
        <f t="shared" ref="F503:F504" si="14">+E503/C503*100</f>
        <v>0</v>
      </c>
    </row>
    <row r="504" spans="1:6" x14ac:dyDescent="0.25">
      <c r="A504" s="65" t="s">
        <v>193</v>
      </c>
      <c r="B504" s="46" t="s">
        <v>194</v>
      </c>
      <c r="C504" s="74">
        <v>2087200</v>
      </c>
      <c r="D504" s="74"/>
      <c r="E504" s="123"/>
      <c r="F504" s="127">
        <f t="shared" si="14"/>
        <v>0</v>
      </c>
    </row>
    <row r="505" spans="1:6" x14ac:dyDescent="0.25">
      <c r="A505" s="51" t="s">
        <v>197</v>
      </c>
      <c r="B505" s="46" t="s">
        <v>198</v>
      </c>
      <c r="C505" s="47"/>
      <c r="D505" s="47"/>
      <c r="E505" s="123"/>
      <c r="F505" s="47"/>
    </row>
    <row r="506" spans="1:6" x14ac:dyDescent="0.25">
      <c r="A506" s="51" t="s">
        <v>199</v>
      </c>
      <c r="B506" s="46" t="s">
        <v>200</v>
      </c>
      <c r="C506" s="47"/>
      <c r="D506" s="47"/>
      <c r="E506" s="123"/>
      <c r="F506" s="47"/>
    </row>
    <row r="507" spans="1:6" x14ac:dyDescent="0.25">
      <c r="A507" s="51" t="s">
        <v>201</v>
      </c>
      <c r="B507" s="46" t="s">
        <v>202</v>
      </c>
      <c r="C507" s="47"/>
      <c r="D507" s="47"/>
      <c r="E507" s="123"/>
      <c r="F507" s="47"/>
    </row>
    <row r="508" spans="1:6" x14ac:dyDescent="0.25">
      <c r="A508" s="51" t="s">
        <v>207</v>
      </c>
      <c r="B508" s="46" t="s">
        <v>206</v>
      </c>
      <c r="C508" s="47"/>
      <c r="D508" s="47"/>
      <c r="E508" s="123"/>
      <c r="F508" s="47"/>
    </row>
    <row r="509" spans="1:6" x14ac:dyDescent="0.25">
      <c r="A509" s="51" t="s">
        <v>210</v>
      </c>
      <c r="B509" s="46" t="s">
        <v>211</v>
      </c>
      <c r="C509" s="47"/>
      <c r="D509" s="47"/>
      <c r="E509" s="123"/>
      <c r="F509" s="47"/>
    </row>
    <row r="510" spans="1:6" x14ac:dyDescent="0.25">
      <c r="A510" s="51" t="s">
        <v>212</v>
      </c>
      <c r="B510" s="46" t="s">
        <v>213</v>
      </c>
      <c r="C510" s="47"/>
      <c r="D510" s="47"/>
      <c r="E510" s="123"/>
      <c r="F510" s="47"/>
    </row>
    <row r="511" spans="1:6" x14ac:dyDescent="0.25">
      <c r="A511" s="65" t="s">
        <v>216</v>
      </c>
      <c r="B511" s="46" t="s">
        <v>217</v>
      </c>
      <c r="C511" s="74">
        <v>1961902</v>
      </c>
      <c r="D511" s="74"/>
      <c r="E511" s="123"/>
      <c r="F511" s="127">
        <f>+E511/C511*100</f>
        <v>0</v>
      </c>
    </row>
    <row r="512" spans="1:6" x14ac:dyDescent="0.25">
      <c r="A512" s="51" t="s">
        <v>220</v>
      </c>
      <c r="B512" s="46" t="s">
        <v>221</v>
      </c>
      <c r="C512" s="47"/>
      <c r="D512" s="47"/>
      <c r="E512" s="123"/>
      <c r="F512" s="47"/>
    </row>
    <row r="513" spans="1:6" ht="25.5" x14ac:dyDescent="0.25">
      <c r="A513" s="51" t="s">
        <v>222</v>
      </c>
      <c r="B513" s="46" t="s">
        <v>223</v>
      </c>
      <c r="C513" s="47"/>
      <c r="D513" s="47"/>
      <c r="E513" s="123"/>
      <c r="F513" s="47"/>
    </row>
    <row r="514" spans="1:6" x14ac:dyDescent="0.25">
      <c r="A514" s="51" t="s">
        <v>224</v>
      </c>
      <c r="B514" s="46" t="s">
        <v>225</v>
      </c>
      <c r="C514" s="47"/>
      <c r="D514" s="47"/>
      <c r="E514" s="123"/>
      <c r="F514" s="47"/>
    </row>
    <row r="515" spans="1:6" x14ac:dyDescent="0.25">
      <c r="A515" s="51" t="s">
        <v>226</v>
      </c>
      <c r="B515" s="46" t="s">
        <v>227</v>
      </c>
      <c r="C515" s="47"/>
      <c r="D515" s="47"/>
      <c r="E515" s="123"/>
      <c r="F515" s="47"/>
    </row>
    <row r="516" spans="1:6" x14ac:dyDescent="0.25">
      <c r="A516" s="51" t="s">
        <v>230</v>
      </c>
      <c r="B516" s="46" t="s">
        <v>231</v>
      </c>
      <c r="C516" s="47"/>
      <c r="D516" s="47"/>
      <c r="E516" s="123"/>
      <c r="F516" s="47"/>
    </row>
    <row r="517" spans="1:6" x14ac:dyDescent="0.25">
      <c r="A517" s="51" t="s">
        <v>232</v>
      </c>
      <c r="B517" s="46" t="s">
        <v>233</v>
      </c>
      <c r="C517" s="47"/>
      <c r="D517" s="47"/>
      <c r="E517" s="123"/>
      <c r="F517" s="47"/>
    </row>
    <row r="518" spans="1:6" x14ac:dyDescent="0.25">
      <c r="A518" s="51" t="s">
        <v>234</v>
      </c>
      <c r="B518" s="46" t="s">
        <v>235</v>
      </c>
      <c r="C518" s="47"/>
      <c r="D518" s="47"/>
      <c r="E518" s="123"/>
      <c r="F518" s="47"/>
    </row>
    <row r="519" spans="1:6" ht="25.5" x14ac:dyDescent="0.25">
      <c r="A519" s="51" t="s">
        <v>236</v>
      </c>
      <c r="B519" s="46" t="s">
        <v>237</v>
      </c>
      <c r="C519" s="47"/>
      <c r="D519" s="47"/>
      <c r="E519" s="123"/>
      <c r="F519" s="47"/>
    </row>
    <row r="520" spans="1:6" x14ac:dyDescent="0.25">
      <c r="A520" s="51" t="s">
        <v>238</v>
      </c>
      <c r="B520" s="46" t="s">
        <v>239</v>
      </c>
      <c r="C520" s="47"/>
      <c r="D520" s="47"/>
      <c r="E520" s="123"/>
      <c r="F520" s="47"/>
    </row>
    <row r="521" spans="1:6" x14ac:dyDescent="0.25">
      <c r="A521" s="51" t="s">
        <v>240</v>
      </c>
      <c r="B521" s="46" t="s">
        <v>241</v>
      </c>
      <c r="C521" s="47"/>
      <c r="D521" s="47"/>
      <c r="E521" s="123"/>
      <c r="F521" s="47"/>
    </row>
    <row r="522" spans="1:6" x14ac:dyDescent="0.25">
      <c r="A522" s="51" t="s">
        <v>244</v>
      </c>
      <c r="B522" s="46" t="s">
        <v>245</v>
      </c>
      <c r="C522" s="47"/>
      <c r="D522" s="47"/>
      <c r="E522" s="123"/>
      <c r="F522" s="47"/>
    </row>
    <row r="523" spans="1:6" x14ac:dyDescent="0.25">
      <c r="A523" s="51" t="s">
        <v>246</v>
      </c>
      <c r="B523" s="46" t="s">
        <v>247</v>
      </c>
      <c r="C523" s="47"/>
      <c r="D523" s="47"/>
      <c r="E523" s="123"/>
      <c r="F523" s="47"/>
    </row>
    <row r="524" spans="1:6" x14ac:dyDescent="0.25">
      <c r="A524" s="51" t="s">
        <v>248</v>
      </c>
      <c r="B524" s="46" t="s">
        <v>249</v>
      </c>
      <c r="C524" s="47"/>
      <c r="D524" s="47"/>
      <c r="E524" s="123"/>
      <c r="F524" s="47"/>
    </row>
    <row r="525" spans="1:6" x14ac:dyDescent="0.25">
      <c r="A525" s="51" t="s">
        <v>250</v>
      </c>
      <c r="B525" s="46" t="s">
        <v>251</v>
      </c>
      <c r="C525" s="47"/>
      <c r="D525" s="47"/>
      <c r="E525" s="123"/>
      <c r="F525" s="47"/>
    </row>
    <row r="526" spans="1:6" x14ac:dyDescent="0.25">
      <c r="A526" s="51" t="s">
        <v>252</v>
      </c>
      <c r="B526" s="46" t="s">
        <v>253</v>
      </c>
      <c r="C526" s="47"/>
      <c r="D526" s="47"/>
      <c r="E526" s="123"/>
      <c r="F526" s="47"/>
    </row>
    <row r="527" spans="1:6" x14ac:dyDescent="0.25">
      <c r="A527" s="51" t="s">
        <v>254</v>
      </c>
      <c r="B527" s="46" t="s">
        <v>255</v>
      </c>
      <c r="C527" s="47"/>
      <c r="D527" s="47"/>
      <c r="E527" s="123"/>
      <c r="F527" s="47"/>
    </row>
    <row r="528" spans="1:6" x14ac:dyDescent="0.25">
      <c r="A528" s="51" t="s">
        <v>256</v>
      </c>
      <c r="B528" s="46" t="s">
        <v>257</v>
      </c>
      <c r="C528" s="47"/>
      <c r="D528" s="47"/>
      <c r="E528" s="123"/>
      <c r="F528" s="47"/>
    </row>
    <row r="529" spans="1:6" x14ac:dyDescent="0.25">
      <c r="A529" s="51" t="s">
        <v>258</v>
      </c>
      <c r="B529" s="46" t="s">
        <v>259</v>
      </c>
      <c r="C529" s="47"/>
      <c r="D529" s="47"/>
      <c r="E529" s="123"/>
      <c r="F529" s="47"/>
    </row>
    <row r="530" spans="1:6" x14ac:dyDescent="0.25">
      <c r="A530" s="51" t="s">
        <v>260</v>
      </c>
      <c r="B530" s="46" t="s">
        <v>261</v>
      </c>
      <c r="C530" s="47"/>
      <c r="D530" s="47"/>
      <c r="E530" s="123"/>
      <c r="F530" s="47"/>
    </row>
    <row r="531" spans="1:6" ht="25.5" x14ac:dyDescent="0.25">
      <c r="A531" s="51" t="s">
        <v>264</v>
      </c>
      <c r="B531" s="46" t="s">
        <v>263</v>
      </c>
      <c r="C531" s="47"/>
      <c r="D531" s="47"/>
      <c r="E531" s="123"/>
      <c r="F531" s="47"/>
    </row>
    <row r="532" spans="1:6" x14ac:dyDescent="0.25">
      <c r="A532" s="51" t="s">
        <v>269</v>
      </c>
      <c r="B532" s="46" t="s">
        <v>270</v>
      </c>
      <c r="C532" s="47"/>
      <c r="D532" s="47"/>
      <c r="E532" s="123"/>
      <c r="F532" s="47"/>
    </row>
    <row r="533" spans="1:6" x14ac:dyDescent="0.25">
      <c r="A533" s="51" t="s">
        <v>271</v>
      </c>
      <c r="B533" s="46" t="s">
        <v>272</v>
      </c>
      <c r="C533" s="47"/>
      <c r="D533" s="47"/>
      <c r="E533" s="123"/>
      <c r="F533" s="47"/>
    </row>
    <row r="534" spans="1:6" x14ac:dyDescent="0.25">
      <c r="A534" s="51" t="s">
        <v>273</v>
      </c>
      <c r="B534" s="46" t="s">
        <v>274</v>
      </c>
      <c r="C534" s="47"/>
      <c r="D534" s="47"/>
      <c r="E534" s="123"/>
      <c r="F534" s="47"/>
    </row>
    <row r="535" spans="1:6" x14ac:dyDescent="0.25">
      <c r="A535" s="51" t="s">
        <v>275</v>
      </c>
      <c r="B535" s="46" t="s">
        <v>276</v>
      </c>
      <c r="C535" s="47"/>
      <c r="D535" s="47"/>
      <c r="E535" s="123"/>
      <c r="F535" s="47"/>
    </row>
    <row r="536" spans="1:6" x14ac:dyDescent="0.25">
      <c r="A536" s="51" t="s">
        <v>279</v>
      </c>
      <c r="B536" s="46" t="s">
        <v>266</v>
      </c>
      <c r="C536" s="47"/>
      <c r="D536" s="47"/>
      <c r="E536" s="123"/>
      <c r="F536" s="47"/>
    </row>
    <row r="537" spans="1:6" x14ac:dyDescent="0.25">
      <c r="A537" s="65" t="s">
        <v>280</v>
      </c>
      <c r="B537" s="46" t="s">
        <v>281</v>
      </c>
      <c r="C537" s="74">
        <v>1402</v>
      </c>
      <c r="D537" s="74"/>
      <c r="E537" s="123"/>
      <c r="F537" s="127">
        <f>+E537/C537*100</f>
        <v>0</v>
      </c>
    </row>
    <row r="538" spans="1:6" x14ac:dyDescent="0.25">
      <c r="A538" s="51" t="s">
        <v>290</v>
      </c>
      <c r="B538" s="46" t="s">
        <v>291</v>
      </c>
      <c r="C538" s="47"/>
      <c r="D538" s="47"/>
      <c r="E538" s="123"/>
      <c r="F538" s="47"/>
    </row>
    <row r="539" spans="1:6" ht="25.5" x14ac:dyDescent="0.25">
      <c r="A539" s="51" t="s">
        <v>292</v>
      </c>
      <c r="B539" s="46" t="s">
        <v>293</v>
      </c>
      <c r="C539" s="47"/>
      <c r="D539" s="47"/>
      <c r="E539" s="123"/>
      <c r="F539" s="47"/>
    </row>
    <row r="540" spans="1:6" ht="25.5" x14ac:dyDescent="0.25">
      <c r="A540" s="65" t="s">
        <v>313</v>
      </c>
      <c r="B540" s="46" t="s">
        <v>314</v>
      </c>
      <c r="C540" s="74"/>
      <c r="D540" s="74"/>
      <c r="E540" s="123"/>
      <c r="F540" s="75"/>
    </row>
    <row r="541" spans="1:6" x14ac:dyDescent="0.25">
      <c r="A541" s="51" t="s">
        <v>317</v>
      </c>
      <c r="B541" s="46" t="s">
        <v>318</v>
      </c>
      <c r="C541" s="47"/>
      <c r="D541" s="47"/>
      <c r="E541" s="123"/>
      <c r="F541" s="47"/>
    </row>
    <row r="542" spans="1:6" ht="25.5" x14ac:dyDescent="0.25">
      <c r="A542" s="51" t="s">
        <v>338</v>
      </c>
      <c r="B542" s="46" t="s">
        <v>82</v>
      </c>
      <c r="C542" s="47"/>
      <c r="D542" s="47"/>
      <c r="E542" s="123"/>
      <c r="F542" s="47"/>
    </row>
    <row r="543" spans="1:6" ht="38.25" x14ac:dyDescent="0.25">
      <c r="A543" s="51" t="s">
        <v>340</v>
      </c>
      <c r="B543" s="46" t="s">
        <v>86</v>
      </c>
      <c r="C543" s="47"/>
      <c r="D543" s="47"/>
      <c r="E543" s="123"/>
      <c r="F543" s="47"/>
    </row>
    <row r="544" spans="1:6" ht="25.5" x14ac:dyDescent="0.25">
      <c r="A544" s="65" t="s">
        <v>342</v>
      </c>
      <c r="B544" s="46" t="s">
        <v>343</v>
      </c>
      <c r="C544" s="74">
        <v>17042</v>
      </c>
      <c r="D544" s="74"/>
      <c r="E544" s="123"/>
      <c r="F544" s="127">
        <f>+E544/C544*100</f>
        <v>0</v>
      </c>
    </row>
    <row r="545" spans="1:6" x14ac:dyDescent="0.25">
      <c r="A545" s="51" t="s">
        <v>352</v>
      </c>
      <c r="B545" s="46" t="s">
        <v>353</v>
      </c>
      <c r="C545" s="47"/>
      <c r="D545" s="47"/>
      <c r="E545" s="123"/>
      <c r="F545" s="47"/>
    </row>
    <row r="546" spans="1:6" x14ac:dyDescent="0.25">
      <c r="A546" s="65" t="s">
        <v>358</v>
      </c>
      <c r="B546" s="46" t="s">
        <v>359</v>
      </c>
      <c r="C546" s="76"/>
      <c r="D546" s="76"/>
      <c r="E546" s="123"/>
      <c r="F546" s="76"/>
    </row>
    <row r="547" spans="1:6" x14ac:dyDescent="0.25">
      <c r="A547" s="51" t="s">
        <v>361</v>
      </c>
      <c r="B547" s="46" t="s">
        <v>362</v>
      </c>
      <c r="C547" s="47"/>
      <c r="D547" s="47"/>
      <c r="E547" s="123"/>
      <c r="F547" s="47"/>
    </row>
    <row r="548" spans="1:6" ht="25.5" x14ac:dyDescent="0.25">
      <c r="A548" s="65" t="s">
        <v>387</v>
      </c>
      <c r="B548" s="46" t="s">
        <v>388</v>
      </c>
      <c r="C548" s="74">
        <v>4000</v>
      </c>
      <c r="D548" s="74"/>
      <c r="E548" s="123"/>
      <c r="F548" s="127">
        <f>+E548/C548*100</f>
        <v>0</v>
      </c>
    </row>
    <row r="549" spans="1:6" x14ac:dyDescent="0.25">
      <c r="A549" s="51" t="s">
        <v>394</v>
      </c>
      <c r="B549" s="46" t="s">
        <v>395</v>
      </c>
      <c r="C549" s="47"/>
      <c r="D549" s="47"/>
      <c r="E549" s="123"/>
      <c r="F549" s="47"/>
    </row>
    <row r="550" spans="1:6" x14ac:dyDescent="0.25">
      <c r="A550" s="51" t="s">
        <v>397</v>
      </c>
      <c r="B550" s="46" t="s">
        <v>398</v>
      </c>
      <c r="C550" s="47"/>
      <c r="D550" s="47"/>
      <c r="E550" s="123"/>
      <c r="F550" s="47"/>
    </row>
    <row r="551" spans="1:6" ht="25.5" x14ac:dyDescent="0.25">
      <c r="A551" s="65" t="s">
        <v>399</v>
      </c>
      <c r="B551" s="46" t="s">
        <v>400</v>
      </c>
      <c r="C551" s="74">
        <v>1380213</v>
      </c>
      <c r="D551" s="74"/>
      <c r="E551" s="123"/>
      <c r="F551" s="127">
        <f>+E551/C551*100</f>
        <v>0</v>
      </c>
    </row>
    <row r="552" spans="1:6" x14ac:dyDescent="0.25">
      <c r="A552" s="51" t="s">
        <v>404</v>
      </c>
      <c r="B552" s="46" t="s">
        <v>169</v>
      </c>
      <c r="C552" s="47"/>
      <c r="D552" s="47"/>
      <c r="E552" s="123"/>
      <c r="F552" s="47"/>
    </row>
    <row r="553" spans="1:6" x14ac:dyDescent="0.25">
      <c r="A553" s="51" t="s">
        <v>409</v>
      </c>
      <c r="B553" s="46" t="s">
        <v>173</v>
      </c>
      <c r="C553" s="47"/>
      <c r="D553" s="47"/>
      <c r="E553" s="123"/>
      <c r="F553" s="47"/>
    </row>
    <row r="554" spans="1:6" x14ac:dyDescent="0.25">
      <c r="A554" s="51" t="s">
        <v>410</v>
      </c>
      <c r="B554" s="46" t="s">
        <v>411</v>
      </c>
      <c r="C554" s="47"/>
      <c r="D554" s="47"/>
      <c r="E554" s="123"/>
      <c r="F554" s="47"/>
    </row>
    <row r="555" spans="1:6" x14ac:dyDescent="0.25">
      <c r="A555" s="51" t="s">
        <v>412</v>
      </c>
      <c r="B555" s="46" t="s">
        <v>174</v>
      </c>
      <c r="C555" s="47"/>
      <c r="D555" s="47"/>
      <c r="E555" s="123"/>
      <c r="F555" s="47"/>
    </row>
    <row r="556" spans="1:6" x14ac:dyDescent="0.25">
      <c r="A556" s="51" t="s">
        <v>413</v>
      </c>
      <c r="B556" s="46" t="s">
        <v>414</v>
      </c>
      <c r="C556" s="47"/>
      <c r="D556" s="47"/>
      <c r="E556" s="123"/>
      <c r="F556" s="47"/>
    </row>
    <row r="557" spans="1:6" x14ac:dyDescent="0.25">
      <c r="A557" s="51" t="s">
        <v>415</v>
      </c>
      <c r="B557" s="46" t="s">
        <v>416</v>
      </c>
      <c r="C557" s="47"/>
      <c r="D557" s="47"/>
      <c r="E557" s="123"/>
      <c r="F557" s="47"/>
    </row>
    <row r="558" spans="1:6" x14ac:dyDescent="0.25">
      <c r="A558" s="51" t="s">
        <v>418</v>
      </c>
      <c r="B558" s="46" t="s">
        <v>178</v>
      </c>
      <c r="C558" s="47"/>
      <c r="D558" s="47"/>
      <c r="E558" s="123"/>
      <c r="F558" s="47"/>
    </row>
    <row r="559" spans="1:6" x14ac:dyDescent="0.25">
      <c r="A559" s="51" t="s">
        <v>425</v>
      </c>
      <c r="B559" s="46" t="s">
        <v>426</v>
      </c>
      <c r="C559" s="47"/>
      <c r="D559" s="47"/>
      <c r="E559" s="123"/>
      <c r="F559" s="47"/>
    </row>
    <row r="560" spans="1:6" x14ac:dyDescent="0.25">
      <c r="A560" s="51" t="s">
        <v>438</v>
      </c>
      <c r="B560" s="46" t="s">
        <v>439</v>
      </c>
      <c r="C560" s="47"/>
      <c r="D560" s="47"/>
      <c r="E560" s="123"/>
      <c r="F560" s="47"/>
    </row>
    <row r="561" spans="1:6" x14ac:dyDescent="0.25">
      <c r="A561" s="48" t="s">
        <v>498</v>
      </c>
      <c r="B561" s="46" t="s">
        <v>497</v>
      </c>
      <c r="C561" s="74">
        <v>382807</v>
      </c>
      <c r="D561" s="74"/>
      <c r="E561" s="123"/>
      <c r="F561" s="127">
        <f t="shared" ref="F561:F562" si="15">+E561/C561*100</f>
        <v>0</v>
      </c>
    </row>
    <row r="562" spans="1:6" x14ac:dyDescent="0.25">
      <c r="A562" s="65" t="s">
        <v>193</v>
      </c>
      <c r="B562" s="46" t="s">
        <v>194</v>
      </c>
      <c r="C562" s="74">
        <v>110200</v>
      </c>
      <c r="D562" s="74"/>
      <c r="E562" s="123"/>
      <c r="F562" s="127">
        <f t="shared" si="15"/>
        <v>0</v>
      </c>
    </row>
    <row r="563" spans="1:6" x14ac:dyDescent="0.25">
      <c r="A563" s="51" t="s">
        <v>197</v>
      </c>
      <c r="B563" s="46" t="s">
        <v>198</v>
      </c>
      <c r="C563" s="47"/>
      <c r="D563" s="47"/>
      <c r="E563" s="123"/>
      <c r="F563" s="47"/>
    </row>
    <row r="564" spans="1:6" x14ac:dyDescent="0.25">
      <c r="A564" s="51" t="s">
        <v>199</v>
      </c>
      <c r="B564" s="46" t="s">
        <v>200</v>
      </c>
      <c r="C564" s="47"/>
      <c r="D564" s="47"/>
      <c r="E564" s="123"/>
      <c r="F564" s="47"/>
    </row>
    <row r="565" spans="1:6" x14ac:dyDescent="0.25">
      <c r="A565" s="51" t="s">
        <v>201</v>
      </c>
      <c r="B565" s="46" t="s">
        <v>202</v>
      </c>
      <c r="C565" s="47"/>
      <c r="D565" s="47"/>
      <c r="E565" s="123"/>
      <c r="F565" s="47"/>
    </row>
    <row r="566" spans="1:6" x14ac:dyDescent="0.25">
      <c r="A566" s="51" t="s">
        <v>207</v>
      </c>
      <c r="B566" s="46" t="s">
        <v>206</v>
      </c>
      <c r="C566" s="47"/>
      <c r="D566" s="47"/>
      <c r="E566" s="123"/>
      <c r="F566" s="47"/>
    </row>
    <row r="567" spans="1:6" x14ac:dyDescent="0.25">
      <c r="A567" s="51" t="s">
        <v>210</v>
      </c>
      <c r="B567" s="46" t="s">
        <v>211</v>
      </c>
      <c r="C567" s="47"/>
      <c r="D567" s="47"/>
      <c r="E567" s="123"/>
      <c r="F567" s="47"/>
    </row>
    <row r="568" spans="1:6" x14ac:dyDescent="0.25">
      <c r="A568" s="51" t="s">
        <v>212</v>
      </c>
      <c r="B568" s="46" t="s">
        <v>213</v>
      </c>
      <c r="C568" s="47"/>
      <c r="D568" s="47"/>
      <c r="E568" s="123"/>
      <c r="F568" s="47"/>
    </row>
    <row r="569" spans="1:6" x14ac:dyDescent="0.25">
      <c r="A569" s="65" t="s">
        <v>216</v>
      </c>
      <c r="B569" s="46" t="s">
        <v>217</v>
      </c>
      <c r="C569" s="74">
        <v>135462</v>
      </c>
      <c r="D569" s="74"/>
      <c r="E569" s="123"/>
      <c r="F569" s="127">
        <f>+E569/C569*100</f>
        <v>0</v>
      </c>
    </row>
    <row r="570" spans="1:6" x14ac:dyDescent="0.25">
      <c r="A570" s="51" t="s">
        <v>220</v>
      </c>
      <c r="B570" s="46" t="s">
        <v>221</v>
      </c>
      <c r="C570" s="47"/>
      <c r="D570" s="47"/>
      <c r="E570" s="123"/>
      <c r="F570" s="47"/>
    </row>
    <row r="571" spans="1:6" ht="25.5" x14ac:dyDescent="0.25">
      <c r="A571" s="51" t="s">
        <v>222</v>
      </c>
      <c r="B571" s="46" t="s">
        <v>223</v>
      </c>
      <c r="C571" s="47"/>
      <c r="D571" s="47"/>
      <c r="E571" s="123"/>
      <c r="F571" s="47"/>
    </row>
    <row r="572" spans="1:6" x14ac:dyDescent="0.25">
      <c r="A572" s="51" t="s">
        <v>224</v>
      </c>
      <c r="B572" s="46" t="s">
        <v>225</v>
      </c>
      <c r="C572" s="47"/>
      <c r="D572" s="47"/>
      <c r="E572" s="123"/>
      <c r="F572" s="47"/>
    </row>
    <row r="573" spans="1:6" x14ac:dyDescent="0.25">
      <c r="A573" s="51" t="s">
        <v>226</v>
      </c>
      <c r="B573" s="46" t="s">
        <v>227</v>
      </c>
      <c r="C573" s="47"/>
      <c r="D573" s="47"/>
      <c r="E573" s="123"/>
      <c r="F573" s="47"/>
    </row>
    <row r="574" spans="1:6" x14ac:dyDescent="0.25">
      <c r="A574" s="51" t="s">
        <v>230</v>
      </c>
      <c r="B574" s="46" t="s">
        <v>231</v>
      </c>
      <c r="C574" s="47"/>
      <c r="D574" s="47"/>
      <c r="E574" s="123"/>
      <c r="F574" s="47"/>
    </row>
    <row r="575" spans="1:6" x14ac:dyDescent="0.25">
      <c r="A575" s="51" t="s">
        <v>232</v>
      </c>
      <c r="B575" s="46" t="s">
        <v>233</v>
      </c>
      <c r="C575" s="47"/>
      <c r="D575" s="47"/>
      <c r="E575" s="123"/>
      <c r="F575" s="47"/>
    </row>
    <row r="576" spans="1:6" x14ac:dyDescent="0.25">
      <c r="A576" s="51" t="s">
        <v>234</v>
      </c>
      <c r="B576" s="46" t="s">
        <v>235</v>
      </c>
      <c r="C576" s="47"/>
      <c r="D576" s="47"/>
      <c r="E576" s="123"/>
      <c r="F576" s="47"/>
    </row>
    <row r="577" spans="1:6" ht="25.5" x14ac:dyDescent="0.25">
      <c r="A577" s="51" t="s">
        <v>236</v>
      </c>
      <c r="B577" s="46" t="s">
        <v>237</v>
      </c>
      <c r="C577" s="47"/>
      <c r="D577" s="47"/>
      <c r="E577" s="123"/>
      <c r="F577" s="47"/>
    </row>
    <row r="578" spans="1:6" x14ac:dyDescent="0.25">
      <c r="A578" s="51" t="s">
        <v>238</v>
      </c>
      <c r="B578" s="46" t="s">
        <v>239</v>
      </c>
      <c r="C578" s="47"/>
      <c r="D578" s="47"/>
      <c r="E578" s="123"/>
      <c r="F578" s="47"/>
    </row>
    <row r="579" spans="1:6" x14ac:dyDescent="0.25">
      <c r="A579" s="51" t="s">
        <v>240</v>
      </c>
      <c r="B579" s="46" t="s">
        <v>241</v>
      </c>
      <c r="C579" s="47"/>
      <c r="D579" s="47"/>
      <c r="E579" s="123"/>
      <c r="F579" s="47"/>
    </row>
    <row r="580" spans="1:6" x14ac:dyDescent="0.25">
      <c r="A580" s="51" t="s">
        <v>244</v>
      </c>
      <c r="B580" s="46" t="s">
        <v>245</v>
      </c>
      <c r="C580" s="47"/>
      <c r="D580" s="47"/>
      <c r="E580" s="123"/>
      <c r="F580" s="47"/>
    </row>
    <row r="581" spans="1:6" x14ac:dyDescent="0.25">
      <c r="A581" s="51" t="s">
        <v>246</v>
      </c>
      <c r="B581" s="46" t="s">
        <v>247</v>
      </c>
      <c r="C581" s="47"/>
      <c r="D581" s="47"/>
      <c r="E581" s="123"/>
      <c r="F581" s="47"/>
    </row>
    <row r="582" spans="1:6" x14ac:dyDescent="0.25">
      <c r="A582" s="51" t="s">
        <v>248</v>
      </c>
      <c r="B582" s="46" t="s">
        <v>249</v>
      </c>
      <c r="C582" s="47"/>
      <c r="D582" s="47"/>
      <c r="E582" s="123"/>
      <c r="F582" s="47"/>
    </row>
    <row r="583" spans="1:6" x14ac:dyDescent="0.25">
      <c r="A583" s="51" t="s">
        <v>252</v>
      </c>
      <c r="B583" s="46" t="s">
        <v>253</v>
      </c>
      <c r="C583" s="47"/>
      <c r="D583" s="47"/>
      <c r="E583" s="123"/>
      <c r="F583" s="47"/>
    </row>
    <row r="584" spans="1:6" x14ac:dyDescent="0.25">
      <c r="A584" s="51" t="s">
        <v>254</v>
      </c>
      <c r="B584" s="46" t="s">
        <v>255</v>
      </c>
      <c r="C584" s="47"/>
      <c r="D584" s="47"/>
      <c r="E584" s="123"/>
      <c r="F584" s="47"/>
    </row>
    <row r="585" spans="1:6" x14ac:dyDescent="0.25">
      <c r="A585" s="51" t="s">
        <v>256</v>
      </c>
      <c r="B585" s="46" t="s">
        <v>257</v>
      </c>
      <c r="C585" s="47"/>
      <c r="D585" s="47"/>
      <c r="E585" s="123"/>
      <c r="F585" s="47"/>
    </row>
    <row r="586" spans="1:6" x14ac:dyDescent="0.25">
      <c r="A586" s="51" t="s">
        <v>260</v>
      </c>
      <c r="B586" s="46" t="s">
        <v>261</v>
      </c>
      <c r="C586" s="47"/>
      <c r="D586" s="47"/>
      <c r="E586" s="123"/>
      <c r="F586" s="47"/>
    </row>
    <row r="587" spans="1:6" ht="25.5" x14ac:dyDescent="0.25">
      <c r="A587" s="51" t="s">
        <v>264</v>
      </c>
      <c r="B587" s="46" t="s">
        <v>263</v>
      </c>
      <c r="C587" s="47"/>
      <c r="D587" s="47"/>
      <c r="E587" s="123"/>
      <c r="F587" s="47"/>
    </row>
    <row r="588" spans="1:6" x14ac:dyDescent="0.25">
      <c r="A588" s="51" t="s">
        <v>269</v>
      </c>
      <c r="B588" s="46" t="s">
        <v>270</v>
      </c>
      <c r="C588" s="47"/>
      <c r="D588" s="47"/>
      <c r="E588" s="123"/>
      <c r="F588" s="47"/>
    </row>
    <row r="589" spans="1:6" x14ac:dyDescent="0.25">
      <c r="A589" s="51" t="s">
        <v>271</v>
      </c>
      <c r="B589" s="46" t="s">
        <v>272</v>
      </c>
      <c r="C589" s="47"/>
      <c r="D589" s="47"/>
      <c r="E589" s="123"/>
      <c r="F589" s="47"/>
    </row>
    <row r="590" spans="1:6" x14ac:dyDescent="0.25">
      <c r="A590" s="51" t="s">
        <v>273</v>
      </c>
      <c r="B590" s="46" t="s">
        <v>274</v>
      </c>
      <c r="C590" s="47"/>
      <c r="D590" s="47"/>
      <c r="E590" s="123"/>
      <c r="F590" s="47"/>
    </row>
    <row r="591" spans="1:6" x14ac:dyDescent="0.25">
      <c r="A591" s="51" t="s">
        <v>275</v>
      </c>
      <c r="B591" s="46" t="s">
        <v>276</v>
      </c>
      <c r="C591" s="47"/>
      <c r="D591" s="47"/>
      <c r="E591" s="123"/>
      <c r="F591" s="47"/>
    </row>
    <row r="592" spans="1:6" x14ac:dyDescent="0.25">
      <c r="A592" s="65" t="s">
        <v>280</v>
      </c>
      <c r="B592" s="46" t="s">
        <v>281</v>
      </c>
      <c r="C592" s="74">
        <v>148</v>
      </c>
      <c r="D592" s="74"/>
      <c r="E592" s="123"/>
      <c r="F592" s="127">
        <f>+E592/C592*100</f>
        <v>0</v>
      </c>
    </row>
    <row r="593" spans="1:6" x14ac:dyDescent="0.25">
      <c r="A593" s="51" t="s">
        <v>290</v>
      </c>
      <c r="B593" s="46" t="s">
        <v>291</v>
      </c>
      <c r="C593" s="47"/>
      <c r="D593" s="47"/>
      <c r="E593" s="123"/>
      <c r="F593" s="47"/>
    </row>
    <row r="594" spans="1:6" ht="25.5" x14ac:dyDescent="0.25">
      <c r="A594" s="51" t="s">
        <v>292</v>
      </c>
      <c r="B594" s="46" t="s">
        <v>293</v>
      </c>
      <c r="C594" s="47"/>
      <c r="D594" s="47"/>
      <c r="E594" s="123"/>
      <c r="F594" s="47"/>
    </row>
    <row r="595" spans="1:6" ht="25.5" x14ac:dyDescent="0.25">
      <c r="A595" s="65" t="s">
        <v>342</v>
      </c>
      <c r="B595" s="46" t="s">
        <v>343</v>
      </c>
      <c r="C595" s="74">
        <v>2160</v>
      </c>
      <c r="D595" s="74"/>
      <c r="E595" s="123"/>
      <c r="F595" s="127">
        <f>+E595/C595*100</f>
        <v>0</v>
      </c>
    </row>
    <row r="596" spans="1:6" x14ac:dyDescent="0.25">
      <c r="A596" s="51" t="s">
        <v>352</v>
      </c>
      <c r="B596" s="46" t="s">
        <v>353</v>
      </c>
      <c r="C596" s="47"/>
      <c r="D596" s="47"/>
      <c r="E596" s="123"/>
      <c r="F596" s="47"/>
    </row>
    <row r="597" spans="1:6" ht="25.5" x14ac:dyDescent="0.25">
      <c r="A597" s="65" t="s">
        <v>387</v>
      </c>
      <c r="B597" s="46" t="s">
        <v>388</v>
      </c>
      <c r="C597" s="74"/>
      <c r="D597" s="74"/>
      <c r="E597" s="123"/>
      <c r="F597" s="76"/>
    </row>
    <row r="598" spans="1:6" ht="25.5" x14ac:dyDescent="0.25">
      <c r="A598" s="65" t="s">
        <v>399</v>
      </c>
      <c r="B598" s="46" t="s">
        <v>400</v>
      </c>
      <c r="C598" s="74">
        <v>134837</v>
      </c>
      <c r="D598" s="74"/>
      <c r="E598" s="123"/>
      <c r="F598" s="127">
        <f>+E598/C598*100</f>
        <v>0</v>
      </c>
    </row>
    <row r="599" spans="1:6" x14ac:dyDescent="0.25">
      <c r="A599" s="51" t="s">
        <v>409</v>
      </c>
      <c r="B599" s="46" t="s">
        <v>173</v>
      </c>
      <c r="C599" s="47"/>
      <c r="D599" s="47"/>
      <c r="E599" s="123"/>
      <c r="F599" s="47"/>
    </row>
    <row r="600" spans="1:6" x14ac:dyDescent="0.25">
      <c r="A600" s="51" t="s">
        <v>410</v>
      </c>
      <c r="B600" s="46" t="s">
        <v>411</v>
      </c>
      <c r="C600" s="47"/>
      <c r="D600" s="47"/>
      <c r="E600" s="123"/>
      <c r="F600" s="47"/>
    </row>
    <row r="601" spans="1:6" x14ac:dyDescent="0.25">
      <c r="A601" s="51" t="s">
        <v>412</v>
      </c>
      <c r="B601" s="46" t="s">
        <v>174</v>
      </c>
      <c r="C601" s="47"/>
      <c r="D601" s="47"/>
      <c r="E601" s="123"/>
      <c r="F601" s="47"/>
    </row>
    <row r="602" spans="1:6" x14ac:dyDescent="0.25">
      <c r="A602" s="51" t="s">
        <v>413</v>
      </c>
      <c r="B602" s="46" t="s">
        <v>414</v>
      </c>
      <c r="C602" s="47"/>
      <c r="D602" s="47"/>
      <c r="E602" s="123"/>
      <c r="F602" s="47"/>
    </row>
    <row r="603" spans="1:6" x14ac:dyDescent="0.25">
      <c r="A603" s="51" t="s">
        <v>415</v>
      </c>
      <c r="B603" s="46" t="s">
        <v>416</v>
      </c>
      <c r="C603" s="47"/>
      <c r="D603" s="47"/>
      <c r="E603" s="123"/>
      <c r="F603" s="47"/>
    </row>
    <row r="604" spans="1:6" x14ac:dyDescent="0.25">
      <c r="A604" s="51" t="s">
        <v>418</v>
      </c>
      <c r="B604" s="46" t="s">
        <v>178</v>
      </c>
      <c r="C604" s="47"/>
      <c r="D604" s="47"/>
      <c r="E604" s="123"/>
      <c r="F604" s="47"/>
    </row>
    <row r="605" spans="1:6" ht="25.5" x14ac:dyDescent="0.25">
      <c r="A605" s="51" t="s">
        <v>422</v>
      </c>
      <c r="B605" s="46" t="s">
        <v>184</v>
      </c>
      <c r="C605" s="47"/>
      <c r="D605" s="47"/>
      <c r="E605" s="123"/>
      <c r="F605" s="47"/>
    </row>
    <row r="606" spans="1:6" x14ac:dyDescent="0.25">
      <c r="A606" s="51" t="s">
        <v>438</v>
      </c>
      <c r="B606" s="46" t="s">
        <v>439</v>
      </c>
      <c r="C606" s="47"/>
      <c r="D606" s="47"/>
      <c r="E606" s="123"/>
      <c r="F606" s="47"/>
    </row>
    <row r="607" spans="1:6" ht="25.5" x14ac:dyDescent="0.25">
      <c r="A607" s="48" t="s">
        <v>152</v>
      </c>
      <c r="B607" s="46" t="s">
        <v>499</v>
      </c>
      <c r="C607" s="74">
        <v>505</v>
      </c>
      <c r="D607" s="74"/>
      <c r="E607" s="123"/>
      <c r="F607" s="127">
        <f>+E607/C607*100</f>
        <v>0</v>
      </c>
    </row>
    <row r="608" spans="1:6" x14ac:dyDescent="0.25">
      <c r="A608" s="65" t="s">
        <v>216</v>
      </c>
      <c r="B608" s="46" t="s">
        <v>217</v>
      </c>
      <c r="C608" s="74"/>
      <c r="D608" s="74"/>
      <c r="E608" s="123"/>
      <c r="F608" s="75"/>
    </row>
    <row r="609" spans="1:6" ht="25.5" x14ac:dyDescent="0.25">
      <c r="A609" s="65" t="s">
        <v>399</v>
      </c>
      <c r="B609" s="46" t="s">
        <v>400</v>
      </c>
      <c r="C609" s="74">
        <v>505</v>
      </c>
      <c r="D609" s="74"/>
      <c r="E609" s="123"/>
      <c r="F609" s="127">
        <f>+E609/C609*100</f>
        <v>0</v>
      </c>
    </row>
    <row r="610" spans="1:6" x14ac:dyDescent="0.25">
      <c r="A610" s="51" t="s">
        <v>409</v>
      </c>
      <c r="B610" s="46" t="s">
        <v>173</v>
      </c>
      <c r="C610" s="47"/>
      <c r="D610" s="47"/>
      <c r="E610" s="123"/>
      <c r="F610" s="47"/>
    </row>
    <row r="611" spans="1:6" x14ac:dyDescent="0.25">
      <c r="A611" s="51" t="s">
        <v>425</v>
      </c>
      <c r="B611" s="46" t="s">
        <v>426</v>
      </c>
      <c r="C611" s="47"/>
      <c r="D611" s="47"/>
      <c r="E611" s="123"/>
      <c r="F611" s="47"/>
    </row>
    <row r="612" spans="1:6" ht="38.25" x14ac:dyDescent="0.25">
      <c r="A612" s="72" t="s">
        <v>701</v>
      </c>
      <c r="B612" s="73" t="s">
        <v>541</v>
      </c>
      <c r="C612" s="60">
        <v>86679</v>
      </c>
      <c r="D612" s="60"/>
      <c r="E612" s="123"/>
      <c r="F612" s="59">
        <f t="shared" ref="F612:F614" si="16">+E612/C612*100</f>
        <v>0</v>
      </c>
    </row>
    <row r="613" spans="1:6" x14ac:dyDescent="0.25">
      <c r="A613" s="48" t="s">
        <v>481</v>
      </c>
      <c r="B613" s="46" t="s">
        <v>480</v>
      </c>
      <c r="C613" s="74">
        <v>86679</v>
      </c>
      <c r="D613" s="74"/>
      <c r="E613" s="123"/>
      <c r="F613" s="127">
        <f t="shared" si="16"/>
        <v>0</v>
      </c>
    </row>
    <row r="614" spans="1:6" x14ac:dyDescent="0.25">
      <c r="A614" s="65" t="s">
        <v>216</v>
      </c>
      <c r="B614" s="46" t="s">
        <v>217</v>
      </c>
      <c r="C614" s="74">
        <v>1447</v>
      </c>
      <c r="D614" s="74"/>
      <c r="E614" s="123"/>
      <c r="F614" s="127">
        <f t="shared" si="16"/>
        <v>0</v>
      </c>
    </row>
    <row r="615" spans="1:6" x14ac:dyDescent="0.25">
      <c r="A615" s="51" t="s">
        <v>248</v>
      </c>
      <c r="B615" s="46" t="s">
        <v>249</v>
      </c>
      <c r="C615" s="47"/>
      <c r="D615" s="47"/>
      <c r="E615" s="123"/>
      <c r="F615" s="47"/>
    </row>
    <row r="616" spans="1:6" x14ac:dyDescent="0.25">
      <c r="A616" s="51" t="s">
        <v>256</v>
      </c>
      <c r="B616" s="46" t="s">
        <v>257</v>
      </c>
      <c r="C616" s="47"/>
      <c r="D616" s="47"/>
      <c r="E616" s="123"/>
      <c r="F616" s="47"/>
    </row>
    <row r="617" spans="1:6" x14ac:dyDescent="0.25">
      <c r="A617" s="51" t="s">
        <v>260</v>
      </c>
      <c r="B617" s="46" t="s">
        <v>261</v>
      </c>
      <c r="C617" s="47"/>
      <c r="D617" s="47"/>
      <c r="E617" s="123"/>
      <c r="F617" s="47"/>
    </row>
    <row r="618" spans="1:6" ht="25.5" x14ac:dyDescent="0.25">
      <c r="A618" s="65" t="s">
        <v>399</v>
      </c>
      <c r="B618" s="46" t="s">
        <v>400</v>
      </c>
      <c r="C618" s="74">
        <v>85232</v>
      </c>
      <c r="D618" s="74"/>
      <c r="E618" s="123"/>
      <c r="F618" s="127">
        <f>+E618/C618*100</f>
        <v>0</v>
      </c>
    </row>
    <row r="619" spans="1:6" x14ac:dyDescent="0.25">
      <c r="A619" s="51" t="s">
        <v>404</v>
      </c>
      <c r="B619" s="46" t="s">
        <v>169</v>
      </c>
      <c r="C619" s="47"/>
      <c r="D619" s="47"/>
      <c r="E619" s="123"/>
      <c r="F619" s="47"/>
    </row>
    <row r="620" spans="1:6" x14ac:dyDescent="0.25">
      <c r="A620" s="51" t="s">
        <v>413</v>
      </c>
      <c r="B620" s="46" t="s">
        <v>414</v>
      </c>
      <c r="C620" s="47"/>
      <c r="D620" s="47"/>
      <c r="E620" s="123"/>
      <c r="F620" s="47"/>
    </row>
    <row r="621" spans="1:6" ht="38.25" x14ac:dyDescent="0.25">
      <c r="A621" s="72" t="s">
        <v>702</v>
      </c>
      <c r="B621" s="73" t="s">
        <v>543</v>
      </c>
      <c r="C621" s="60">
        <v>388321</v>
      </c>
      <c r="D621" s="60"/>
      <c r="E621" s="123"/>
      <c r="F621" s="59">
        <f>+E621/C621*100</f>
        <v>0</v>
      </c>
    </row>
    <row r="622" spans="1:6" x14ac:dyDescent="0.25">
      <c r="A622" s="48" t="s">
        <v>544</v>
      </c>
      <c r="B622" s="46" t="s">
        <v>545</v>
      </c>
      <c r="C622" s="74"/>
      <c r="D622" s="74"/>
      <c r="E622" s="123"/>
      <c r="F622" s="76"/>
    </row>
    <row r="623" spans="1:6" x14ac:dyDescent="0.25">
      <c r="A623" s="65" t="s">
        <v>216</v>
      </c>
      <c r="B623" s="46" t="s">
        <v>217</v>
      </c>
      <c r="C623" s="74"/>
      <c r="D623" s="74"/>
      <c r="E623" s="123"/>
      <c r="F623" s="76"/>
    </row>
    <row r="624" spans="1:6" ht="25.5" x14ac:dyDescent="0.25">
      <c r="A624" s="65" t="s">
        <v>399</v>
      </c>
      <c r="B624" s="46" t="s">
        <v>400</v>
      </c>
      <c r="C624" s="74"/>
      <c r="D624" s="74"/>
      <c r="E624" s="123"/>
      <c r="F624" s="76"/>
    </row>
    <row r="625" spans="1:6" x14ac:dyDescent="0.25">
      <c r="A625" s="48" t="s">
        <v>678</v>
      </c>
      <c r="B625" s="46" t="s">
        <v>679</v>
      </c>
      <c r="C625" s="74">
        <v>388321</v>
      </c>
      <c r="D625" s="76"/>
      <c r="E625" s="123"/>
      <c r="F625" s="127">
        <f t="shared" ref="F625:F626" si="17">+E625/C625*100</f>
        <v>0</v>
      </c>
    </row>
    <row r="626" spans="1:6" x14ac:dyDescent="0.25">
      <c r="A626" s="65" t="s">
        <v>216</v>
      </c>
      <c r="B626" s="46" t="s">
        <v>217</v>
      </c>
      <c r="C626" s="74">
        <v>11441</v>
      </c>
      <c r="D626" s="76"/>
      <c r="E626" s="123"/>
      <c r="F626" s="127">
        <f t="shared" si="17"/>
        <v>0</v>
      </c>
    </row>
    <row r="627" spans="1:6" x14ac:dyDescent="0.25">
      <c r="A627" s="51" t="s">
        <v>256</v>
      </c>
      <c r="B627" s="46" t="s">
        <v>257</v>
      </c>
      <c r="C627" s="74"/>
      <c r="D627" s="47"/>
      <c r="E627" s="123"/>
      <c r="F627" s="47"/>
    </row>
    <row r="628" spans="1:6" ht="25.5" x14ac:dyDescent="0.25">
      <c r="A628" s="65" t="s">
        <v>399</v>
      </c>
      <c r="B628" s="46" t="s">
        <v>400</v>
      </c>
      <c r="C628" s="74">
        <v>376880</v>
      </c>
      <c r="D628" s="76"/>
      <c r="E628" s="123"/>
      <c r="F628" s="127">
        <f>+E628/C628*100</f>
        <v>0</v>
      </c>
    </row>
    <row r="629" spans="1:6" x14ac:dyDescent="0.25">
      <c r="A629" s="51" t="s">
        <v>404</v>
      </c>
      <c r="B629" s="46" t="s">
        <v>169</v>
      </c>
      <c r="C629" s="47"/>
      <c r="D629" s="47"/>
      <c r="E629" s="123"/>
      <c r="F629" s="47"/>
    </row>
    <row r="630" spans="1:6" ht="38.25" x14ac:dyDescent="0.25">
      <c r="A630" s="72" t="s">
        <v>703</v>
      </c>
      <c r="B630" s="73" t="s">
        <v>704</v>
      </c>
      <c r="C630" s="60">
        <v>312809</v>
      </c>
      <c r="D630" s="60"/>
      <c r="E630" s="123"/>
      <c r="F630" s="59">
        <f t="shared" ref="F630:F632" si="18">+E630/C630*100</f>
        <v>0</v>
      </c>
    </row>
    <row r="631" spans="1:6" x14ac:dyDescent="0.25">
      <c r="A631" s="48" t="s">
        <v>481</v>
      </c>
      <c r="B631" s="46" t="s">
        <v>480</v>
      </c>
      <c r="C631" s="74">
        <v>312809</v>
      </c>
      <c r="D631" s="74"/>
      <c r="E631" s="123"/>
      <c r="F631" s="127">
        <f t="shared" si="18"/>
        <v>0</v>
      </c>
    </row>
    <row r="632" spans="1:6" x14ac:dyDescent="0.25">
      <c r="A632" s="65" t="s">
        <v>216</v>
      </c>
      <c r="B632" s="46" t="s">
        <v>217</v>
      </c>
      <c r="C632" s="74">
        <v>3514</v>
      </c>
      <c r="D632" s="74"/>
      <c r="E632" s="123"/>
      <c r="F632" s="127">
        <f t="shared" si="18"/>
        <v>0</v>
      </c>
    </row>
    <row r="633" spans="1:6" x14ac:dyDescent="0.25">
      <c r="A633" s="51" t="s">
        <v>256</v>
      </c>
      <c r="B633" s="46" t="s">
        <v>257</v>
      </c>
      <c r="C633" s="47"/>
      <c r="D633" s="47"/>
      <c r="E633" s="123"/>
      <c r="F633" s="47"/>
    </row>
    <row r="634" spans="1:6" ht="25.5" x14ac:dyDescent="0.25">
      <c r="A634" s="65" t="s">
        <v>399</v>
      </c>
      <c r="B634" s="46" t="s">
        <v>400</v>
      </c>
      <c r="C634" s="74">
        <v>309295</v>
      </c>
      <c r="D634" s="74"/>
      <c r="E634" s="123"/>
      <c r="F634" s="127">
        <f>+E634/C634*100</f>
        <v>0</v>
      </c>
    </row>
    <row r="635" spans="1:6" x14ac:dyDescent="0.25">
      <c r="A635" s="51" t="s">
        <v>404</v>
      </c>
      <c r="B635" s="46" t="s">
        <v>169</v>
      </c>
      <c r="C635" s="47"/>
      <c r="D635" s="47"/>
      <c r="E635" s="123"/>
      <c r="F635" s="47"/>
    </row>
  </sheetData>
  <autoFilter ref="A4:F635" xr:uid="{00000000-0009-0000-0000-000008000000}">
    <filterColumn colId="0" showButton="0"/>
  </autoFilter>
  <mergeCells count="4">
    <mergeCell ref="A1:F1"/>
    <mergeCell ref="A5:B5"/>
    <mergeCell ref="A4:B4"/>
    <mergeCell ref="A2:F2"/>
  </mergeCells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89"/>
  <sheetViews>
    <sheetView zoomScaleNormal="100" workbookViewId="0">
      <selection activeCell="I7" sqref="I7"/>
    </sheetView>
  </sheetViews>
  <sheetFormatPr defaultRowHeight="12.75" x14ac:dyDescent="0.2"/>
  <cols>
    <col min="1" max="1" width="15.85546875" style="30" customWidth="1"/>
    <col min="2" max="2" width="57.5703125" style="33" customWidth="1"/>
    <col min="3" max="3" width="28.7109375" style="34" customWidth="1"/>
    <col min="4" max="5" width="17.5703125" style="35" bestFit="1" customWidth="1"/>
    <col min="6" max="6" width="16.42578125" style="34" bestFit="1" customWidth="1"/>
    <col min="7" max="8" width="13.42578125" style="34" customWidth="1"/>
    <col min="9" max="9" width="32.5703125" style="30" bestFit="1" customWidth="1"/>
    <col min="10" max="10" width="10.7109375" style="30" bestFit="1" customWidth="1"/>
    <col min="11" max="11" width="15.42578125" style="30" bestFit="1" customWidth="1"/>
    <col min="12" max="12" width="9.42578125" style="30" bestFit="1" customWidth="1"/>
    <col min="13" max="256" width="9.140625" style="30"/>
    <col min="257" max="257" width="15.85546875" style="30" customWidth="1"/>
    <col min="258" max="258" width="57.5703125" style="30" customWidth="1"/>
    <col min="259" max="259" width="20.140625" style="30" customWidth="1"/>
    <col min="260" max="261" width="17.5703125" style="30" bestFit="1" customWidth="1"/>
    <col min="262" max="262" width="16.42578125" style="30" bestFit="1" customWidth="1"/>
    <col min="263" max="263" width="15.5703125" style="30" bestFit="1" customWidth="1"/>
    <col min="264" max="264" width="11.85546875" style="30" bestFit="1" customWidth="1"/>
    <col min="265" max="265" width="15.42578125" style="30" bestFit="1" customWidth="1"/>
    <col min="266" max="266" width="9.42578125" style="30" bestFit="1" customWidth="1"/>
    <col min="267" max="267" width="15.42578125" style="30" bestFit="1" customWidth="1"/>
    <col min="268" max="268" width="9.42578125" style="30" bestFit="1" customWidth="1"/>
    <col min="269" max="512" width="9.140625" style="30"/>
    <col min="513" max="513" width="15.85546875" style="30" customWidth="1"/>
    <col min="514" max="514" width="57.5703125" style="30" customWidth="1"/>
    <col min="515" max="515" width="20.140625" style="30" customWidth="1"/>
    <col min="516" max="517" width="17.5703125" style="30" bestFit="1" customWidth="1"/>
    <col min="518" max="518" width="16.42578125" style="30" bestFit="1" customWidth="1"/>
    <col min="519" max="519" width="15.5703125" style="30" bestFit="1" customWidth="1"/>
    <col min="520" max="520" width="11.85546875" style="30" bestFit="1" customWidth="1"/>
    <col min="521" max="521" width="15.42578125" style="30" bestFit="1" customWidth="1"/>
    <col min="522" max="522" width="9.42578125" style="30" bestFit="1" customWidth="1"/>
    <col min="523" max="523" width="15.42578125" style="30" bestFit="1" customWidth="1"/>
    <col min="524" max="524" width="9.42578125" style="30" bestFit="1" customWidth="1"/>
    <col min="525" max="768" width="9.140625" style="30"/>
    <col min="769" max="769" width="15.85546875" style="30" customWidth="1"/>
    <col min="770" max="770" width="57.5703125" style="30" customWidth="1"/>
    <col min="771" max="771" width="20.140625" style="30" customWidth="1"/>
    <col min="772" max="773" width="17.5703125" style="30" bestFit="1" customWidth="1"/>
    <col min="774" max="774" width="16.42578125" style="30" bestFit="1" customWidth="1"/>
    <col min="775" max="775" width="15.5703125" style="30" bestFit="1" customWidth="1"/>
    <col min="776" max="776" width="11.85546875" style="30" bestFit="1" customWidth="1"/>
    <col min="777" max="777" width="15.42578125" style="30" bestFit="1" customWidth="1"/>
    <col min="778" max="778" width="9.42578125" style="30" bestFit="1" customWidth="1"/>
    <col min="779" max="779" width="15.42578125" style="30" bestFit="1" customWidth="1"/>
    <col min="780" max="780" width="9.42578125" style="30" bestFit="1" customWidth="1"/>
    <col min="781" max="1024" width="9.140625" style="30"/>
    <col min="1025" max="1025" width="15.85546875" style="30" customWidth="1"/>
    <col min="1026" max="1026" width="57.5703125" style="30" customWidth="1"/>
    <col min="1027" max="1027" width="20.140625" style="30" customWidth="1"/>
    <col min="1028" max="1029" width="17.5703125" style="30" bestFit="1" customWidth="1"/>
    <col min="1030" max="1030" width="16.42578125" style="30" bestFit="1" customWidth="1"/>
    <col min="1031" max="1031" width="15.5703125" style="30" bestFit="1" customWidth="1"/>
    <col min="1032" max="1032" width="11.85546875" style="30" bestFit="1" customWidth="1"/>
    <col min="1033" max="1033" width="15.42578125" style="30" bestFit="1" customWidth="1"/>
    <col min="1034" max="1034" width="9.42578125" style="30" bestFit="1" customWidth="1"/>
    <col min="1035" max="1035" width="15.42578125" style="30" bestFit="1" customWidth="1"/>
    <col min="1036" max="1036" width="9.42578125" style="30" bestFit="1" customWidth="1"/>
    <col min="1037" max="1280" width="9.140625" style="30"/>
    <col min="1281" max="1281" width="15.85546875" style="30" customWidth="1"/>
    <col min="1282" max="1282" width="57.5703125" style="30" customWidth="1"/>
    <col min="1283" max="1283" width="20.140625" style="30" customWidth="1"/>
    <col min="1284" max="1285" width="17.5703125" style="30" bestFit="1" customWidth="1"/>
    <col min="1286" max="1286" width="16.42578125" style="30" bestFit="1" customWidth="1"/>
    <col min="1287" max="1287" width="15.5703125" style="30" bestFit="1" customWidth="1"/>
    <col min="1288" max="1288" width="11.85546875" style="30" bestFit="1" customWidth="1"/>
    <col min="1289" max="1289" width="15.42578125" style="30" bestFit="1" customWidth="1"/>
    <col min="1290" max="1290" width="9.42578125" style="30" bestFit="1" customWidth="1"/>
    <col min="1291" max="1291" width="15.42578125" style="30" bestFit="1" customWidth="1"/>
    <col min="1292" max="1292" width="9.42578125" style="30" bestFit="1" customWidth="1"/>
    <col min="1293" max="1536" width="9.140625" style="30"/>
    <col min="1537" max="1537" width="15.85546875" style="30" customWidth="1"/>
    <col min="1538" max="1538" width="57.5703125" style="30" customWidth="1"/>
    <col min="1539" max="1539" width="20.140625" style="30" customWidth="1"/>
    <col min="1540" max="1541" width="17.5703125" style="30" bestFit="1" customWidth="1"/>
    <col min="1542" max="1542" width="16.42578125" style="30" bestFit="1" customWidth="1"/>
    <col min="1543" max="1543" width="15.5703125" style="30" bestFit="1" customWidth="1"/>
    <col min="1544" max="1544" width="11.85546875" style="30" bestFit="1" customWidth="1"/>
    <col min="1545" max="1545" width="15.42578125" style="30" bestFit="1" customWidth="1"/>
    <col min="1546" max="1546" width="9.42578125" style="30" bestFit="1" customWidth="1"/>
    <col min="1547" max="1547" width="15.42578125" style="30" bestFit="1" customWidth="1"/>
    <col min="1548" max="1548" width="9.42578125" style="30" bestFit="1" customWidth="1"/>
    <col min="1549" max="1792" width="9.140625" style="30"/>
    <col min="1793" max="1793" width="15.85546875" style="30" customWidth="1"/>
    <col min="1794" max="1794" width="57.5703125" style="30" customWidth="1"/>
    <col min="1795" max="1795" width="20.140625" style="30" customWidth="1"/>
    <col min="1796" max="1797" width="17.5703125" style="30" bestFit="1" customWidth="1"/>
    <col min="1798" max="1798" width="16.42578125" style="30" bestFit="1" customWidth="1"/>
    <col min="1799" max="1799" width="15.5703125" style="30" bestFit="1" customWidth="1"/>
    <col min="1800" max="1800" width="11.85546875" style="30" bestFit="1" customWidth="1"/>
    <col min="1801" max="1801" width="15.42578125" style="30" bestFit="1" customWidth="1"/>
    <col min="1802" max="1802" width="9.42578125" style="30" bestFit="1" customWidth="1"/>
    <col min="1803" max="1803" width="15.42578125" style="30" bestFit="1" customWidth="1"/>
    <col min="1804" max="1804" width="9.42578125" style="30" bestFit="1" customWidth="1"/>
    <col min="1805" max="2048" width="9.140625" style="30"/>
    <col min="2049" max="2049" width="15.85546875" style="30" customWidth="1"/>
    <col min="2050" max="2050" width="57.5703125" style="30" customWidth="1"/>
    <col min="2051" max="2051" width="20.140625" style="30" customWidth="1"/>
    <col min="2052" max="2053" width="17.5703125" style="30" bestFit="1" customWidth="1"/>
    <col min="2054" max="2054" width="16.42578125" style="30" bestFit="1" customWidth="1"/>
    <col min="2055" max="2055" width="15.5703125" style="30" bestFit="1" customWidth="1"/>
    <col min="2056" max="2056" width="11.85546875" style="30" bestFit="1" customWidth="1"/>
    <col min="2057" max="2057" width="15.42578125" style="30" bestFit="1" customWidth="1"/>
    <col min="2058" max="2058" width="9.42578125" style="30" bestFit="1" customWidth="1"/>
    <col min="2059" max="2059" width="15.42578125" style="30" bestFit="1" customWidth="1"/>
    <col min="2060" max="2060" width="9.42578125" style="30" bestFit="1" customWidth="1"/>
    <col min="2061" max="2304" width="9.140625" style="30"/>
    <col min="2305" max="2305" width="15.85546875" style="30" customWidth="1"/>
    <col min="2306" max="2306" width="57.5703125" style="30" customWidth="1"/>
    <col min="2307" max="2307" width="20.140625" style="30" customWidth="1"/>
    <col min="2308" max="2309" width="17.5703125" style="30" bestFit="1" customWidth="1"/>
    <col min="2310" max="2310" width="16.42578125" style="30" bestFit="1" customWidth="1"/>
    <col min="2311" max="2311" width="15.5703125" style="30" bestFit="1" customWidth="1"/>
    <col min="2312" max="2312" width="11.85546875" style="30" bestFit="1" customWidth="1"/>
    <col min="2313" max="2313" width="15.42578125" style="30" bestFit="1" customWidth="1"/>
    <col min="2314" max="2314" width="9.42578125" style="30" bestFit="1" customWidth="1"/>
    <col min="2315" max="2315" width="15.42578125" style="30" bestFit="1" customWidth="1"/>
    <col min="2316" max="2316" width="9.42578125" style="30" bestFit="1" customWidth="1"/>
    <col min="2317" max="2560" width="9.140625" style="30"/>
    <col min="2561" max="2561" width="15.85546875" style="30" customWidth="1"/>
    <col min="2562" max="2562" width="57.5703125" style="30" customWidth="1"/>
    <col min="2563" max="2563" width="20.140625" style="30" customWidth="1"/>
    <col min="2564" max="2565" width="17.5703125" style="30" bestFit="1" customWidth="1"/>
    <col min="2566" max="2566" width="16.42578125" style="30" bestFit="1" customWidth="1"/>
    <col min="2567" max="2567" width="15.5703125" style="30" bestFit="1" customWidth="1"/>
    <col min="2568" max="2568" width="11.85546875" style="30" bestFit="1" customWidth="1"/>
    <col min="2569" max="2569" width="15.42578125" style="30" bestFit="1" customWidth="1"/>
    <col min="2570" max="2570" width="9.42578125" style="30" bestFit="1" customWidth="1"/>
    <col min="2571" max="2571" width="15.42578125" style="30" bestFit="1" customWidth="1"/>
    <col min="2572" max="2572" width="9.42578125" style="30" bestFit="1" customWidth="1"/>
    <col min="2573" max="2816" width="9.140625" style="30"/>
    <col min="2817" max="2817" width="15.85546875" style="30" customWidth="1"/>
    <col min="2818" max="2818" width="57.5703125" style="30" customWidth="1"/>
    <col min="2819" max="2819" width="20.140625" style="30" customWidth="1"/>
    <col min="2820" max="2821" width="17.5703125" style="30" bestFit="1" customWidth="1"/>
    <col min="2822" max="2822" width="16.42578125" style="30" bestFit="1" customWidth="1"/>
    <col min="2823" max="2823" width="15.5703125" style="30" bestFit="1" customWidth="1"/>
    <col min="2824" max="2824" width="11.85546875" style="30" bestFit="1" customWidth="1"/>
    <col min="2825" max="2825" width="15.42578125" style="30" bestFit="1" customWidth="1"/>
    <col min="2826" max="2826" width="9.42578125" style="30" bestFit="1" customWidth="1"/>
    <col min="2827" max="2827" width="15.42578125" style="30" bestFit="1" customWidth="1"/>
    <col min="2828" max="2828" width="9.42578125" style="30" bestFit="1" customWidth="1"/>
    <col min="2829" max="3072" width="9.140625" style="30"/>
    <col min="3073" max="3073" width="15.85546875" style="30" customWidth="1"/>
    <col min="3074" max="3074" width="57.5703125" style="30" customWidth="1"/>
    <col min="3075" max="3075" width="20.140625" style="30" customWidth="1"/>
    <col min="3076" max="3077" width="17.5703125" style="30" bestFit="1" customWidth="1"/>
    <col min="3078" max="3078" width="16.42578125" style="30" bestFit="1" customWidth="1"/>
    <col min="3079" max="3079" width="15.5703125" style="30" bestFit="1" customWidth="1"/>
    <col min="3080" max="3080" width="11.85546875" style="30" bestFit="1" customWidth="1"/>
    <col min="3081" max="3081" width="15.42578125" style="30" bestFit="1" customWidth="1"/>
    <col min="3082" max="3082" width="9.42578125" style="30" bestFit="1" customWidth="1"/>
    <col min="3083" max="3083" width="15.42578125" style="30" bestFit="1" customWidth="1"/>
    <col min="3084" max="3084" width="9.42578125" style="30" bestFit="1" customWidth="1"/>
    <col min="3085" max="3328" width="9.140625" style="30"/>
    <col min="3329" max="3329" width="15.85546875" style="30" customWidth="1"/>
    <col min="3330" max="3330" width="57.5703125" style="30" customWidth="1"/>
    <col min="3331" max="3331" width="20.140625" style="30" customWidth="1"/>
    <col min="3332" max="3333" width="17.5703125" style="30" bestFit="1" customWidth="1"/>
    <col min="3334" max="3334" width="16.42578125" style="30" bestFit="1" customWidth="1"/>
    <col min="3335" max="3335" width="15.5703125" style="30" bestFit="1" customWidth="1"/>
    <col min="3336" max="3336" width="11.85546875" style="30" bestFit="1" customWidth="1"/>
    <col min="3337" max="3337" width="15.42578125" style="30" bestFit="1" customWidth="1"/>
    <col min="3338" max="3338" width="9.42578125" style="30" bestFit="1" customWidth="1"/>
    <col min="3339" max="3339" width="15.42578125" style="30" bestFit="1" customWidth="1"/>
    <col min="3340" max="3340" width="9.42578125" style="30" bestFit="1" customWidth="1"/>
    <col min="3341" max="3584" width="9.140625" style="30"/>
    <col min="3585" max="3585" width="15.85546875" style="30" customWidth="1"/>
    <col min="3586" max="3586" width="57.5703125" style="30" customWidth="1"/>
    <col min="3587" max="3587" width="20.140625" style="30" customWidth="1"/>
    <col min="3588" max="3589" width="17.5703125" style="30" bestFit="1" customWidth="1"/>
    <col min="3590" max="3590" width="16.42578125" style="30" bestFit="1" customWidth="1"/>
    <col min="3591" max="3591" width="15.5703125" style="30" bestFit="1" customWidth="1"/>
    <col min="3592" max="3592" width="11.85546875" style="30" bestFit="1" customWidth="1"/>
    <col min="3593" max="3593" width="15.42578125" style="30" bestFit="1" customWidth="1"/>
    <col min="3594" max="3594" width="9.42578125" style="30" bestFit="1" customWidth="1"/>
    <col min="3595" max="3595" width="15.42578125" style="30" bestFit="1" customWidth="1"/>
    <col min="3596" max="3596" width="9.42578125" style="30" bestFit="1" customWidth="1"/>
    <col min="3597" max="3840" width="9.140625" style="30"/>
    <col min="3841" max="3841" width="15.85546875" style="30" customWidth="1"/>
    <col min="3842" max="3842" width="57.5703125" style="30" customWidth="1"/>
    <col min="3843" max="3843" width="20.140625" style="30" customWidth="1"/>
    <col min="3844" max="3845" width="17.5703125" style="30" bestFit="1" customWidth="1"/>
    <col min="3846" max="3846" width="16.42578125" style="30" bestFit="1" customWidth="1"/>
    <col min="3847" max="3847" width="15.5703125" style="30" bestFit="1" customWidth="1"/>
    <col min="3848" max="3848" width="11.85546875" style="30" bestFit="1" customWidth="1"/>
    <col min="3849" max="3849" width="15.42578125" style="30" bestFit="1" customWidth="1"/>
    <col min="3850" max="3850" width="9.42578125" style="30" bestFit="1" customWidth="1"/>
    <col min="3851" max="3851" width="15.42578125" style="30" bestFit="1" customWidth="1"/>
    <col min="3852" max="3852" width="9.42578125" style="30" bestFit="1" customWidth="1"/>
    <col min="3853" max="4096" width="9.140625" style="30"/>
    <col min="4097" max="4097" width="15.85546875" style="30" customWidth="1"/>
    <col min="4098" max="4098" width="57.5703125" style="30" customWidth="1"/>
    <col min="4099" max="4099" width="20.140625" style="30" customWidth="1"/>
    <col min="4100" max="4101" width="17.5703125" style="30" bestFit="1" customWidth="1"/>
    <col min="4102" max="4102" width="16.42578125" style="30" bestFit="1" customWidth="1"/>
    <col min="4103" max="4103" width="15.5703125" style="30" bestFit="1" customWidth="1"/>
    <col min="4104" max="4104" width="11.85546875" style="30" bestFit="1" customWidth="1"/>
    <col min="4105" max="4105" width="15.42578125" style="30" bestFit="1" customWidth="1"/>
    <col min="4106" max="4106" width="9.42578125" style="30" bestFit="1" customWidth="1"/>
    <col min="4107" max="4107" width="15.42578125" style="30" bestFit="1" customWidth="1"/>
    <col min="4108" max="4108" width="9.42578125" style="30" bestFit="1" customWidth="1"/>
    <col min="4109" max="4352" width="9.140625" style="30"/>
    <col min="4353" max="4353" width="15.85546875" style="30" customWidth="1"/>
    <col min="4354" max="4354" width="57.5703125" style="30" customWidth="1"/>
    <col min="4355" max="4355" width="20.140625" style="30" customWidth="1"/>
    <col min="4356" max="4357" width="17.5703125" style="30" bestFit="1" customWidth="1"/>
    <col min="4358" max="4358" width="16.42578125" style="30" bestFit="1" customWidth="1"/>
    <col min="4359" max="4359" width="15.5703125" style="30" bestFit="1" customWidth="1"/>
    <col min="4360" max="4360" width="11.85546875" style="30" bestFit="1" customWidth="1"/>
    <col min="4361" max="4361" width="15.42578125" style="30" bestFit="1" customWidth="1"/>
    <col min="4362" max="4362" width="9.42578125" style="30" bestFit="1" customWidth="1"/>
    <col min="4363" max="4363" width="15.42578125" style="30" bestFit="1" customWidth="1"/>
    <col min="4364" max="4364" width="9.42578125" style="30" bestFit="1" customWidth="1"/>
    <col min="4365" max="4608" width="9.140625" style="30"/>
    <col min="4609" max="4609" width="15.85546875" style="30" customWidth="1"/>
    <col min="4610" max="4610" width="57.5703125" style="30" customWidth="1"/>
    <col min="4611" max="4611" width="20.140625" style="30" customWidth="1"/>
    <col min="4612" max="4613" width="17.5703125" style="30" bestFit="1" customWidth="1"/>
    <col min="4614" max="4614" width="16.42578125" style="30" bestFit="1" customWidth="1"/>
    <col min="4615" max="4615" width="15.5703125" style="30" bestFit="1" customWidth="1"/>
    <col min="4616" max="4616" width="11.85546875" style="30" bestFit="1" customWidth="1"/>
    <col min="4617" max="4617" width="15.42578125" style="30" bestFit="1" customWidth="1"/>
    <col min="4618" max="4618" width="9.42578125" style="30" bestFit="1" customWidth="1"/>
    <col min="4619" max="4619" width="15.42578125" style="30" bestFit="1" customWidth="1"/>
    <col min="4620" max="4620" width="9.42578125" style="30" bestFit="1" customWidth="1"/>
    <col min="4621" max="4864" width="9.140625" style="30"/>
    <col min="4865" max="4865" width="15.85546875" style="30" customWidth="1"/>
    <col min="4866" max="4866" width="57.5703125" style="30" customWidth="1"/>
    <col min="4867" max="4867" width="20.140625" style="30" customWidth="1"/>
    <col min="4868" max="4869" width="17.5703125" style="30" bestFit="1" customWidth="1"/>
    <col min="4870" max="4870" width="16.42578125" style="30" bestFit="1" customWidth="1"/>
    <col min="4871" max="4871" width="15.5703125" style="30" bestFit="1" customWidth="1"/>
    <col min="4872" max="4872" width="11.85546875" style="30" bestFit="1" customWidth="1"/>
    <col min="4873" max="4873" width="15.42578125" style="30" bestFit="1" customWidth="1"/>
    <col min="4874" max="4874" width="9.42578125" style="30" bestFit="1" customWidth="1"/>
    <col min="4875" max="4875" width="15.42578125" style="30" bestFit="1" customWidth="1"/>
    <col min="4876" max="4876" width="9.42578125" style="30" bestFit="1" customWidth="1"/>
    <col min="4877" max="5120" width="9.140625" style="30"/>
    <col min="5121" max="5121" width="15.85546875" style="30" customWidth="1"/>
    <col min="5122" max="5122" width="57.5703125" style="30" customWidth="1"/>
    <col min="5123" max="5123" width="20.140625" style="30" customWidth="1"/>
    <col min="5124" max="5125" width="17.5703125" style="30" bestFit="1" customWidth="1"/>
    <col min="5126" max="5126" width="16.42578125" style="30" bestFit="1" customWidth="1"/>
    <col min="5127" max="5127" width="15.5703125" style="30" bestFit="1" customWidth="1"/>
    <col min="5128" max="5128" width="11.85546875" style="30" bestFit="1" customWidth="1"/>
    <col min="5129" max="5129" width="15.42578125" style="30" bestFit="1" customWidth="1"/>
    <col min="5130" max="5130" width="9.42578125" style="30" bestFit="1" customWidth="1"/>
    <col min="5131" max="5131" width="15.42578125" style="30" bestFit="1" customWidth="1"/>
    <col min="5132" max="5132" width="9.42578125" style="30" bestFit="1" customWidth="1"/>
    <col min="5133" max="5376" width="9.140625" style="30"/>
    <col min="5377" max="5377" width="15.85546875" style="30" customWidth="1"/>
    <col min="5378" max="5378" width="57.5703125" style="30" customWidth="1"/>
    <col min="5379" max="5379" width="20.140625" style="30" customWidth="1"/>
    <col min="5380" max="5381" width="17.5703125" style="30" bestFit="1" customWidth="1"/>
    <col min="5382" max="5382" width="16.42578125" style="30" bestFit="1" customWidth="1"/>
    <col min="5383" max="5383" width="15.5703125" style="30" bestFit="1" customWidth="1"/>
    <col min="5384" max="5384" width="11.85546875" style="30" bestFit="1" customWidth="1"/>
    <col min="5385" max="5385" width="15.42578125" style="30" bestFit="1" customWidth="1"/>
    <col min="5386" max="5386" width="9.42578125" style="30" bestFit="1" customWidth="1"/>
    <col min="5387" max="5387" width="15.42578125" style="30" bestFit="1" customWidth="1"/>
    <col min="5388" max="5388" width="9.42578125" style="30" bestFit="1" customWidth="1"/>
    <col min="5389" max="5632" width="9.140625" style="30"/>
    <col min="5633" max="5633" width="15.85546875" style="30" customWidth="1"/>
    <col min="5634" max="5634" width="57.5703125" style="30" customWidth="1"/>
    <col min="5635" max="5635" width="20.140625" style="30" customWidth="1"/>
    <col min="5636" max="5637" width="17.5703125" style="30" bestFit="1" customWidth="1"/>
    <col min="5638" max="5638" width="16.42578125" style="30" bestFit="1" customWidth="1"/>
    <col min="5639" max="5639" width="15.5703125" style="30" bestFit="1" customWidth="1"/>
    <col min="5640" max="5640" width="11.85546875" style="30" bestFit="1" customWidth="1"/>
    <col min="5641" max="5641" width="15.42578125" style="30" bestFit="1" customWidth="1"/>
    <col min="5642" max="5642" width="9.42578125" style="30" bestFit="1" customWidth="1"/>
    <col min="5643" max="5643" width="15.42578125" style="30" bestFit="1" customWidth="1"/>
    <col min="5644" max="5644" width="9.42578125" style="30" bestFit="1" customWidth="1"/>
    <col min="5645" max="5888" width="9.140625" style="30"/>
    <col min="5889" max="5889" width="15.85546875" style="30" customWidth="1"/>
    <col min="5890" max="5890" width="57.5703125" style="30" customWidth="1"/>
    <col min="5891" max="5891" width="20.140625" style="30" customWidth="1"/>
    <col min="5892" max="5893" width="17.5703125" style="30" bestFit="1" customWidth="1"/>
    <col min="5894" max="5894" width="16.42578125" style="30" bestFit="1" customWidth="1"/>
    <col min="5895" max="5895" width="15.5703125" style="30" bestFit="1" customWidth="1"/>
    <col min="5896" max="5896" width="11.85546875" style="30" bestFit="1" customWidth="1"/>
    <col min="5897" max="5897" width="15.42578125" style="30" bestFit="1" customWidth="1"/>
    <col min="5898" max="5898" width="9.42578125" style="30" bestFit="1" customWidth="1"/>
    <col min="5899" max="5899" width="15.42578125" style="30" bestFit="1" customWidth="1"/>
    <col min="5900" max="5900" width="9.42578125" style="30" bestFit="1" customWidth="1"/>
    <col min="5901" max="6144" width="9.140625" style="30"/>
    <col min="6145" max="6145" width="15.85546875" style="30" customWidth="1"/>
    <col min="6146" max="6146" width="57.5703125" style="30" customWidth="1"/>
    <col min="6147" max="6147" width="20.140625" style="30" customWidth="1"/>
    <col min="6148" max="6149" width="17.5703125" style="30" bestFit="1" customWidth="1"/>
    <col min="6150" max="6150" width="16.42578125" style="30" bestFit="1" customWidth="1"/>
    <col min="6151" max="6151" width="15.5703125" style="30" bestFit="1" customWidth="1"/>
    <col min="6152" max="6152" width="11.85546875" style="30" bestFit="1" customWidth="1"/>
    <col min="6153" max="6153" width="15.42578125" style="30" bestFit="1" customWidth="1"/>
    <col min="6154" max="6154" width="9.42578125" style="30" bestFit="1" customWidth="1"/>
    <col min="6155" max="6155" width="15.42578125" style="30" bestFit="1" customWidth="1"/>
    <col min="6156" max="6156" width="9.42578125" style="30" bestFit="1" customWidth="1"/>
    <col min="6157" max="6400" width="9.140625" style="30"/>
    <col min="6401" max="6401" width="15.85546875" style="30" customWidth="1"/>
    <col min="6402" max="6402" width="57.5703125" style="30" customWidth="1"/>
    <col min="6403" max="6403" width="20.140625" style="30" customWidth="1"/>
    <col min="6404" max="6405" width="17.5703125" style="30" bestFit="1" customWidth="1"/>
    <col min="6406" max="6406" width="16.42578125" style="30" bestFit="1" customWidth="1"/>
    <col min="6407" max="6407" width="15.5703125" style="30" bestFit="1" customWidth="1"/>
    <col min="6408" max="6408" width="11.85546875" style="30" bestFit="1" customWidth="1"/>
    <col min="6409" max="6409" width="15.42578125" style="30" bestFit="1" customWidth="1"/>
    <col min="6410" max="6410" width="9.42578125" style="30" bestFit="1" customWidth="1"/>
    <col min="6411" max="6411" width="15.42578125" style="30" bestFit="1" customWidth="1"/>
    <col min="6412" max="6412" width="9.42578125" style="30" bestFit="1" customWidth="1"/>
    <col min="6413" max="6656" width="9.140625" style="30"/>
    <col min="6657" max="6657" width="15.85546875" style="30" customWidth="1"/>
    <col min="6658" max="6658" width="57.5703125" style="30" customWidth="1"/>
    <col min="6659" max="6659" width="20.140625" style="30" customWidth="1"/>
    <col min="6660" max="6661" width="17.5703125" style="30" bestFit="1" customWidth="1"/>
    <col min="6662" max="6662" width="16.42578125" style="30" bestFit="1" customWidth="1"/>
    <col min="6663" max="6663" width="15.5703125" style="30" bestFit="1" customWidth="1"/>
    <col min="6664" max="6664" width="11.85546875" style="30" bestFit="1" customWidth="1"/>
    <col min="6665" max="6665" width="15.42578125" style="30" bestFit="1" customWidth="1"/>
    <col min="6666" max="6666" width="9.42578125" style="30" bestFit="1" customWidth="1"/>
    <col min="6667" max="6667" width="15.42578125" style="30" bestFit="1" customWidth="1"/>
    <col min="6668" max="6668" width="9.42578125" style="30" bestFit="1" customWidth="1"/>
    <col min="6669" max="6912" width="9.140625" style="30"/>
    <col min="6913" max="6913" width="15.85546875" style="30" customWidth="1"/>
    <col min="6914" max="6914" width="57.5703125" style="30" customWidth="1"/>
    <col min="6915" max="6915" width="20.140625" style="30" customWidth="1"/>
    <col min="6916" max="6917" width="17.5703125" style="30" bestFit="1" customWidth="1"/>
    <col min="6918" max="6918" width="16.42578125" style="30" bestFit="1" customWidth="1"/>
    <col min="6919" max="6919" width="15.5703125" style="30" bestFit="1" customWidth="1"/>
    <col min="6920" max="6920" width="11.85546875" style="30" bestFit="1" customWidth="1"/>
    <col min="6921" max="6921" width="15.42578125" style="30" bestFit="1" customWidth="1"/>
    <col min="6922" max="6922" width="9.42578125" style="30" bestFit="1" customWidth="1"/>
    <col min="6923" max="6923" width="15.42578125" style="30" bestFit="1" customWidth="1"/>
    <col min="6924" max="6924" width="9.42578125" style="30" bestFit="1" customWidth="1"/>
    <col min="6925" max="7168" width="9.140625" style="30"/>
    <col min="7169" max="7169" width="15.85546875" style="30" customWidth="1"/>
    <col min="7170" max="7170" width="57.5703125" style="30" customWidth="1"/>
    <col min="7171" max="7171" width="20.140625" style="30" customWidth="1"/>
    <col min="7172" max="7173" width="17.5703125" style="30" bestFit="1" customWidth="1"/>
    <col min="7174" max="7174" width="16.42578125" style="30" bestFit="1" customWidth="1"/>
    <col min="7175" max="7175" width="15.5703125" style="30" bestFit="1" customWidth="1"/>
    <col min="7176" max="7176" width="11.85546875" style="30" bestFit="1" customWidth="1"/>
    <col min="7177" max="7177" width="15.42578125" style="30" bestFit="1" customWidth="1"/>
    <col min="7178" max="7178" width="9.42578125" style="30" bestFit="1" customWidth="1"/>
    <col min="7179" max="7179" width="15.42578125" style="30" bestFit="1" customWidth="1"/>
    <col min="7180" max="7180" width="9.42578125" style="30" bestFit="1" customWidth="1"/>
    <col min="7181" max="7424" width="9.140625" style="30"/>
    <col min="7425" max="7425" width="15.85546875" style="30" customWidth="1"/>
    <col min="7426" max="7426" width="57.5703125" style="30" customWidth="1"/>
    <col min="7427" max="7427" width="20.140625" style="30" customWidth="1"/>
    <col min="7428" max="7429" width="17.5703125" style="30" bestFit="1" customWidth="1"/>
    <col min="7430" max="7430" width="16.42578125" style="30" bestFit="1" customWidth="1"/>
    <col min="7431" max="7431" width="15.5703125" style="30" bestFit="1" customWidth="1"/>
    <col min="7432" max="7432" width="11.85546875" style="30" bestFit="1" customWidth="1"/>
    <col min="7433" max="7433" width="15.42578125" style="30" bestFit="1" customWidth="1"/>
    <col min="7434" max="7434" width="9.42578125" style="30" bestFit="1" customWidth="1"/>
    <col min="7435" max="7435" width="15.42578125" style="30" bestFit="1" customWidth="1"/>
    <col min="7436" max="7436" width="9.42578125" style="30" bestFit="1" customWidth="1"/>
    <col min="7437" max="7680" width="9.140625" style="30"/>
    <col min="7681" max="7681" width="15.85546875" style="30" customWidth="1"/>
    <col min="7682" max="7682" width="57.5703125" style="30" customWidth="1"/>
    <col min="7683" max="7683" width="20.140625" style="30" customWidth="1"/>
    <col min="7684" max="7685" width="17.5703125" style="30" bestFit="1" customWidth="1"/>
    <col min="7686" max="7686" width="16.42578125" style="30" bestFit="1" customWidth="1"/>
    <col min="7687" max="7687" width="15.5703125" style="30" bestFit="1" customWidth="1"/>
    <col min="7688" max="7688" width="11.85546875" style="30" bestFit="1" customWidth="1"/>
    <col min="7689" max="7689" width="15.42578125" style="30" bestFit="1" customWidth="1"/>
    <col min="7690" max="7690" width="9.42578125" style="30" bestFit="1" customWidth="1"/>
    <col min="7691" max="7691" width="15.42578125" style="30" bestFit="1" customWidth="1"/>
    <col min="7692" max="7692" width="9.42578125" style="30" bestFit="1" customWidth="1"/>
    <col min="7693" max="7936" width="9.140625" style="30"/>
    <col min="7937" max="7937" width="15.85546875" style="30" customWidth="1"/>
    <col min="7938" max="7938" width="57.5703125" style="30" customWidth="1"/>
    <col min="7939" max="7939" width="20.140625" style="30" customWidth="1"/>
    <col min="7940" max="7941" width="17.5703125" style="30" bestFit="1" customWidth="1"/>
    <col min="7942" max="7942" width="16.42578125" style="30" bestFit="1" customWidth="1"/>
    <col min="7943" max="7943" width="15.5703125" style="30" bestFit="1" customWidth="1"/>
    <col min="7944" max="7944" width="11.85546875" style="30" bestFit="1" customWidth="1"/>
    <col min="7945" max="7945" width="15.42578125" style="30" bestFit="1" customWidth="1"/>
    <col min="7946" max="7946" width="9.42578125" style="30" bestFit="1" customWidth="1"/>
    <col min="7947" max="7947" width="15.42578125" style="30" bestFit="1" customWidth="1"/>
    <col min="7948" max="7948" width="9.42578125" style="30" bestFit="1" customWidth="1"/>
    <col min="7949" max="8192" width="9.140625" style="30"/>
    <col min="8193" max="8193" width="15.85546875" style="30" customWidth="1"/>
    <col min="8194" max="8194" width="57.5703125" style="30" customWidth="1"/>
    <col min="8195" max="8195" width="20.140625" style="30" customWidth="1"/>
    <col min="8196" max="8197" width="17.5703125" style="30" bestFit="1" customWidth="1"/>
    <col min="8198" max="8198" width="16.42578125" style="30" bestFit="1" customWidth="1"/>
    <col min="8199" max="8199" width="15.5703125" style="30" bestFit="1" customWidth="1"/>
    <col min="8200" max="8200" width="11.85546875" style="30" bestFit="1" customWidth="1"/>
    <col min="8201" max="8201" width="15.42578125" style="30" bestFit="1" customWidth="1"/>
    <col min="8202" max="8202" width="9.42578125" style="30" bestFit="1" customWidth="1"/>
    <col min="8203" max="8203" width="15.42578125" style="30" bestFit="1" customWidth="1"/>
    <col min="8204" max="8204" width="9.42578125" style="30" bestFit="1" customWidth="1"/>
    <col min="8205" max="8448" width="9.140625" style="30"/>
    <col min="8449" max="8449" width="15.85546875" style="30" customWidth="1"/>
    <col min="8450" max="8450" width="57.5703125" style="30" customWidth="1"/>
    <col min="8451" max="8451" width="20.140625" style="30" customWidth="1"/>
    <col min="8452" max="8453" width="17.5703125" style="30" bestFit="1" customWidth="1"/>
    <col min="8454" max="8454" width="16.42578125" style="30" bestFit="1" customWidth="1"/>
    <col min="8455" max="8455" width="15.5703125" style="30" bestFit="1" customWidth="1"/>
    <col min="8456" max="8456" width="11.85546875" style="30" bestFit="1" customWidth="1"/>
    <col min="8457" max="8457" width="15.42578125" style="30" bestFit="1" customWidth="1"/>
    <col min="8458" max="8458" width="9.42578125" style="30" bestFit="1" customWidth="1"/>
    <col min="8459" max="8459" width="15.42578125" style="30" bestFit="1" customWidth="1"/>
    <col min="8460" max="8460" width="9.42578125" style="30" bestFit="1" customWidth="1"/>
    <col min="8461" max="8704" width="9.140625" style="30"/>
    <col min="8705" max="8705" width="15.85546875" style="30" customWidth="1"/>
    <col min="8706" max="8706" width="57.5703125" style="30" customWidth="1"/>
    <col min="8707" max="8707" width="20.140625" style="30" customWidth="1"/>
    <col min="8708" max="8709" width="17.5703125" style="30" bestFit="1" customWidth="1"/>
    <col min="8710" max="8710" width="16.42578125" style="30" bestFit="1" customWidth="1"/>
    <col min="8711" max="8711" width="15.5703125" style="30" bestFit="1" customWidth="1"/>
    <col min="8712" max="8712" width="11.85546875" style="30" bestFit="1" customWidth="1"/>
    <col min="8713" max="8713" width="15.42578125" style="30" bestFit="1" customWidth="1"/>
    <col min="8714" max="8714" width="9.42578125" style="30" bestFit="1" customWidth="1"/>
    <col min="8715" max="8715" width="15.42578125" style="30" bestFit="1" customWidth="1"/>
    <col min="8716" max="8716" width="9.42578125" style="30" bestFit="1" customWidth="1"/>
    <col min="8717" max="8960" width="9.140625" style="30"/>
    <col min="8961" max="8961" width="15.85546875" style="30" customWidth="1"/>
    <col min="8962" max="8962" width="57.5703125" style="30" customWidth="1"/>
    <col min="8963" max="8963" width="20.140625" style="30" customWidth="1"/>
    <col min="8964" max="8965" width="17.5703125" style="30" bestFit="1" customWidth="1"/>
    <col min="8966" max="8966" width="16.42578125" style="30" bestFit="1" customWidth="1"/>
    <col min="8967" max="8967" width="15.5703125" style="30" bestFit="1" customWidth="1"/>
    <col min="8968" max="8968" width="11.85546875" style="30" bestFit="1" customWidth="1"/>
    <col min="8969" max="8969" width="15.42578125" style="30" bestFit="1" customWidth="1"/>
    <col min="8970" max="8970" width="9.42578125" style="30" bestFit="1" customWidth="1"/>
    <col min="8971" max="8971" width="15.42578125" style="30" bestFit="1" customWidth="1"/>
    <col min="8972" max="8972" width="9.42578125" style="30" bestFit="1" customWidth="1"/>
    <col min="8973" max="9216" width="9.140625" style="30"/>
    <col min="9217" max="9217" width="15.85546875" style="30" customWidth="1"/>
    <col min="9218" max="9218" width="57.5703125" style="30" customWidth="1"/>
    <col min="9219" max="9219" width="20.140625" style="30" customWidth="1"/>
    <col min="9220" max="9221" width="17.5703125" style="30" bestFit="1" customWidth="1"/>
    <col min="9222" max="9222" width="16.42578125" style="30" bestFit="1" customWidth="1"/>
    <col min="9223" max="9223" width="15.5703125" style="30" bestFit="1" customWidth="1"/>
    <col min="9224" max="9224" width="11.85546875" style="30" bestFit="1" customWidth="1"/>
    <col min="9225" max="9225" width="15.42578125" style="30" bestFit="1" customWidth="1"/>
    <col min="9226" max="9226" width="9.42578125" style="30" bestFit="1" customWidth="1"/>
    <col min="9227" max="9227" width="15.42578125" style="30" bestFit="1" customWidth="1"/>
    <col min="9228" max="9228" width="9.42578125" style="30" bestFit="1" customWidth="1"/>
    <col min="9229" max="9472" width="9.140625" style="30"/>
    <col min="9473" max="9473" width="15.85546875" style="30" customWidth="1"/>
    <col min="9474" max="9474" width="57.5703125" style="30" customWidth="1"/>
    <col min="9475" max="9475" width="20.140625" style="30" customWidth="1"/>
    <col min="9476" max="9477" width="17.5703125" style="30" bestFit="1" customWidth="1"/>
    <col min="9478" max="9478" width="16.42578125" style="30" bestFit="1" customWidth="1"/>
    <col min="9479" max="9479" width="15.5703125" style="30" bestFit="1" customWidth="1"/>
    <col min="9480" max="9480" width="11.85546875" style="30" bestFit="1" customWidth="1"/>
    <col min="9481" max="9481" width="15.42578125" style="30" bestFit="1" customWidth="1"/>
    <col min="9482" max="9482" width="9.42578125" style="30" bestFit="1" customWidth="1"/>
    <col min="9483" max="9483" width="15.42578125" style="30" bestFit="1" customWidth="1"/>
    <col min="9484" max="9484" width="9.42578125" style="30" bestFit="1" customWidth="1"/>
    <col min="9485" max="9728" width="9.140625" style="30"/>
    <col min="9729" max="9729" width="15.85546875" style="30" customWidth="1"/>
    <col min="9730" max="9730" width="57.5703125" style="30" customWidth="1"/>
    <col min="9731" max="9731" width="20.140625" style="30" customWidth="1"/>
    <col min="9732" max="9733" width="17.5703125" style="30" bestFit="1" customWidth="1"/>
    <col min="9734" max="9734" width="16.42578125" style="30" bestFit="1" customWidth="1"/>
    <col min="9735" max="9735" width="15.5703125" style="30" bestFit="1" customWidth="1"/>
    <col min="9736" max="9736" width="11.85546875" style="30" bestFit="1" customWidth="1"/>
    <col min="9737" max="9737" width="15.42578125" style="30" bestFit="1" customWidth="1"/>
    <col min="9738" max="9738" width="9.42578125" style="30" bestFit="1" customWidth="1"/>
    <col min="9739" max="9739" width="15.42578125" style="30" bestFit="1" customWidth="1"/>
    <col min="9740" max="9740" width="9.42578125" style="30" bestFit="1" customWidth="1"/>
    <col min="9741" max="9984" width="9.140625" style="30"/>
    <col min="9985" max="9985" width="15.85546875" style="30" customWidth="1"/>
    <col min="9986" max="9986" width="57.5703125" style="30" customWidth="1"/>
    <col min="9987" max="9987" width="20.140625" style="30" customWidth="1"/>
    <col min="9988" max="9989" width="17.5703125" style="30" bestFit="1" customWidth="1"/>
    <col min="9990" max="9990" width="16.42578125" style="30" bestFit="1" customWidth="1"/>
    <col min="9991" max="9991" width="15.5703125" style="30" bestFit="1" customWidth="1"/>
    <col min="9992" max="9992" width="11.85546875" style="30" bestFit="1" customWidth="1"/>
    <col min="9993" max="9993" width="15.42578125" style="30" bestFit="1" customWidth="1"/>
    <col min="9994" max="9994" width="9.42578125" style="30" bestFit="1" customWidth="1"/>
    <col min="9995" max="9995" width="15.42578125" style="30" bestFit="1" customWidth="1"/>
    <col min="9996" max="9996" width="9.42578125" style="30" bestFit="1" customWidth="1"/>
    <col min="9997" max="10240" width="9.140625" style="30"/>
    <col min="10241" max="10241" width="15.85546875" style="30" customWidth="1"/>
    <col min="10242" max="10242" width="57.5703125" style="30" customWidth="1"/>
    <col min="10243" max="10243" width="20.140625" style="30" customWidth="1"/>
    <col min="10244" max="10245" width="17.5703125" style="30" bestFit="1" customWidth="1"/>
    <col min="10246" max="10246" width="16.42578125" style="30" bestFit="1" customWidth="1"/>
    <col min="10247" max="10247" width="15.5703125" style="30" bestFit="1" customWidth="1"/>
    <col min="10248" max="10248" width="11.85546875" style="30" bestFit="1" customWidth="1"/>
    <col min="10249" max="10249" width="15.42578125" style="30" bestFit="1" customWidth="1"/>
    <col min="10250" max="10250" width="9.42578125" style="30" bestFit="1" customWidth="1"/>
    <col min="10251" max="10251" width="15.42578125" style="30" bestFit="1" customWidth="1"/>
    <col min="10252" max="10252" width="9.42578125" style="30" bestFit="1" customWidth="1"/>
    <col min="10253" max="10496" width="9.140625" style="30"/>
    <col min="10497" max="10497" width="15.85546875" style="30" customWidth="1"/>
    <col min="10498" max="10498" width="57.5703125" style="30" customWidth="1"/>
    <col min="10499" max="10499" width="20.140625" style="30" customWidth="1"/>
    <col min="10500" max="10501" width="17.5703125" style="30" bestFit="1" customWidth="1"/>
    <col min="10502" max="10502" width="16.42578125" style="30" bestFit="1" customWidth="1"/>
    <col min="10503" max="10503" width="15.5703125" style="30" bestFit="1" customWidth="1"/>
    <col min="10504" max="10504" width="11.85546875" style="30" bestFit="1" customWidth="1"/>
    <col min="10505" max="10505" width="15.42578125" style="30" bestFit="1" customWidth="1"/>
    <col min="10506" max="10506" width="9.42578125" style="30" bestFit="1" customWidth="1"/>
    <col min="10507" max="10507" width="15.42578125" style="30" bestFit="1" customWidth="1"/>
    <col min="10508" max="10508" width="9.42578125" style="30" bestFit="1" customWidth="1"/>
    <col min="10509" max="10752" width="9.140625" style="30"/>
    <col min="10753" max="10753" width="15.85546875" style="30" customWidth="1"/>
    <col min="10754" max="10754" width="57.5703125" style="30" customWidth="1"/>
    <col min="10755" max="10755" width="20.140625" style="30" customWidth="1"/>
    <col min="10756" max="10757" width="17.5703125" style="30" bestFit="1" customWidth="1"/>
    <col min="10758" max="10758" width="16.42578125" style="30" bestFit="1" customWidth="1"/>
    <col min="10759" max="10759" width="15.5703125" style="30" bestFit="1" customWidth="1"/>
    <col min="10760" max="10760" width="11.85546875" style="30" bestFit="1" customWidth="1"/>
    <col min="10761" max="10761" width="15.42578125" style="30" bestFit="1" customWidth="1"/>
    <col min="10762" max="10762" width="9.42578125" style="30" bestFit="1" customWidth="1"/>
    <col min="10763" max="10763" width="15.42578125" style="30" bestFit="1" customWidth="1"/>
    <col min="10764" max="10764" width="9.42578125" style="30" bestFit="1" customWidth="1"/>
    <col min="10765" max="11008" width="9.140625" style="30"/>
    <col min="11009" max="11009" width="15.85546875" style="30" customWidth="1"/>
    <col min="11010" max="11010" width="57.5703125" style="30" customWidth="1"/>
    <col min="11011" max="11011" width="20.140625" style="30" customWidth="1"/>
    <col min="11012" max="11013" width="17.5703125" style="30" bestFit="1" customWidth="1"/>
    <col min="11014" max="11014" width="16.42578125" style="30" bestFit="1" customWidth="1"/>
    <col min="11015" max="11015" width="15.5703125" style="30" bestFit="1" customWidth="1"/>
    <col min="11016" max="11016" width="11.85546875" style="30" bestFit="1" customWidth="1"/>
    <col min="11017" max="11017" width="15.42578125" style="30" bestFit="1" customWidth="1"/>
    <col min="11018" max="11018" width="9.42578125" style="30" bestFit="1" customWidth="1"/>
    <col min="11019" max="11019" width="15.42578125" style="30" bestFit="1" customWidth="1"/>
    <col min="11020" max="11020" width="9.42578125" style="30" bestFit="1" customWidth="1"/>
    <col min="11021" max="11264" width="9.140625" style="30"/>
    <col min="11265" max="11265" width="15.85546875" style="30" customWidth="1"/>
    <col min="11266" max="11266" width="57.5703125" style="30" customWidth="1"/>
    <col min="11267" max="11267" width="20.140625" style="30" customWidth="1"/>
    <col min="11268" max="11269" width="17.5703125" style="30" bestFit="1" customWidth="1"/>
    <col min="11270" max="11270" width="16.42578125" style="30" bestFit="1" customWidth="1"/>
    <col min="11271" max="11271" width="15.5703125" style="30" bestFit="1" customWidth="1"/>
    <col min="11272" max="11272" width="11.85546875" style="30" bestFit="1" customWidth="1"/>
    <col min="11273" max="11273" width="15.42578125" style="30" bestFit="1" customWidth="1"/>
    <col min="11274" max="11274" width="9.42578125" style="30" bestFit="1" customWidth="1"/>
    <col min="11275" max="11275" width="15.42578125" style="30" bestFit="1" customWidth="1"/>
    <col min="11276" max="11276" width="9.42578125" style="30" bestFit="1" customWidth="1"/>
    <col min="11277" max="11520" width="9.140625" style="30"/>
    <col min="11521" max="11521" width="15.85546875" style="30" customWidth="1"/>
    <col min="11522" max="11522" width="57.5703125" style="30" customWidth="1"/>
    <col min="11523" max="11523" width="20.140625" style="30" customWidth="1"/>
    <col min="11524" max="11525" width="17.5703125" style="30" bestFit="1" customWidth="1"/>
    <col min="11526" max="11526" width="16.42578125" style="30" bestFit="1" customWidth="1"/>
    <col min="11527" max="11527" width="15.5703125" style="30" bestFit="1" customWidth="1"/>
    <col min="11528" max="11528" width="11.85546875" style="30" bestFit="1" customWidth="1"/>
    <col min="11529" max="11529" width="15.42578125" style="30" bestFit="1" customWidth="1"/>
    <col min="11530" max="11530" width="9.42578125" style="30" bestFit="1" customWidth="1"/>
    <col min="11531" max="11531" width="15.42578125" style="30" bestFit="1" customWidth="1"/>
    <col min="11532" max="11532" width="9.42578125" style="30" bestFit="1" customWidth="1"/>
    <col min="11533" max="11776" width="9.140625" style="30"/>
    <col min="11777" max="11777" width="15.85546875" style="30" customWidth="1"/>
    <col min="11778" max="11778" width="57.5703125" style="30" customWidth="1"/>
    <col min="11779" max="11779" width="20.140625" style="30" customWidth="1"/>
    <col min="11780" max="11781" width="17.5703125" style="30" bestFit="1" customWidth="1"/>
    <col min="11782" max="11782" width="16.42578125" style="30" bestFit="1" customWidth="1"/>
    <col min="11783" max="11783" width="15.5703125" style="30" bestFit="1" customWidth="1"/>
    <col min="11784" max="11784" width="11.85546875" style="30" bestFit="1" customWidth="1"/>
    <col min="11785" max="11785" width="15.42578125" style="30" bestFit="1" customWidth="1"/>
    <col min="11786" max="11786" width="9.42578125" style="30" bestFit="1" customWidth="1"/>
    <col min="11787" max="11787" width="15.42578125" style="30" bestFit="1" customWidth="1"/>
    <col min="11788" max="11788" width="9.42578125" style="30" bestFit="1" customWidth="1"/>
    <col min="11789" max="12032" width="9.140625" style="30"/>
    <col min="12033" max="12033" width="15.85546875" style="30" customWidth="1"/>
    <col min="12034" max="12034" width="57.5703125" style="30" customWidth="1"/>
    <col min="12035" max="12035" width="20.140625" style="30" customWidth="1"/>
    <col min="12036" max="12037" width="17.5703125" style="30" bestFit="1" customWidth="1"/>
    <col min="12038" max="12038" width="16.42578125" style="30" bestFit="1" customWidth="1"/>
    <col min="12039" max="12039" width="15.5703125" style="30" bestFit="1" customWidth="1"/>
    <col min="12040" max="12040" width="11.85546875" style="30" bestFit="1" customWidth="1"/>
    <col min="12041" max="12041" width="15.42578125" style="30" bestFit="1" customWidth="1"/>
    <col min="12042" max="12042" width="9.42578125" style="30" bestFit="1" customWidth="1"/>
    <col min="12043" max="12043" width="15.42578125" style="30" bestFit="1" customWidth="1"/>
    <col min="12044" max="12044" width="9.42578125" style="30" bestFit="1" customWidth="1"/>
    <col min="12045" max="12288" width="9.140625" style="30"/>
    <col min="12289" max="12289" width="15.85546875" style="30" customWidth="1"/>
    <col min="12290" max="12290" width="57.5703125" style="30" customWidth="1"/>
    <col min="12291" max="12291" width="20.140625" style="30" customWidth="1"/>
    <col min="12292" max="12293" width="17.5703125" style="30" bestFit="1" customWidth="1"/>
    <col min="12294" max="12294" width="16.42578125" style="30" bestFit="1" customWidth="1"/>
    <col min="12295" max="12295" width="15.5703125" style="30" bestFit="1" customWidth="1"/>
    <col min="12296" max="12296" width="11.85546875" style="30" bestFit="1" customWidth="1"/>
    <col min="12297" max="12297" width="15.42578125" style="30" bestFit="1" customWidth="1"/>
    <col min="12298" max="12298" width="9.42578125" style="30" bestFit="1" customWidth="1"/>
    <col min="12299" max="12299" width="15.42578125" style="30" bestFit="1" customWidth="1"/>
    <col min="12300" max="12300" width="9.42578125" style="30" bestFit="1" customWidth="1"/>
    <col min="12301" max="12544" width="9.140625" style="30"/>
    <col min="12545" max="12545" width="15.85546875" style="30" customWidth="1"/>
    <col min="12546" max="12546" width="57.5703125" style="30" customWidth="1"/>
    <col min="12547" max="12547" width="20.140625" style="30" customWidth="1"/>
    <col min="12548" max="12549" width="17.5703125" style="30" bestFit="1" customWidth="1"/>
    <col min="12550" max="12550" width="16.42578125" style="30" bestFit="1" customWidth="1"/>
    <col min="12551" max="12551" width="15.5703125" style="30" bestFit="1" customWidth="1"/>
    <col min="12552" max="12552" width="11.85546875" style="30" bestFit="1" customWidth="1"/>
    <col min="12553" max="12553" width="15.42578125" style="30" bestFit="1" customWidth="1"/>
    <col min="12554" max="12554" width="9.42578125" style="30" bestFit="1" customWidth="1"/>
    <col min="12555" max="12555" width="15.42578125" style="30" bestFit="1" customWidth="1"/>
    <col min="12556" max="12556" width="9.42578125" style="30" bestFit="1" customWidth="1"/>
    <col min="12557" max="12800" width="9.140625" style="30"/>
    <col min="12801" max="12801" width="15.85546875" style="30" customWidth="1"/>
    <col min="12802" max="12802" width="57.5703125" style="30" customWidth="1"/>
    <col min="12803" max="12803" width="20.140625" style="30" customWidth="1"/>
    <col min="12804" max="12805" width="17.5703125" style="30" bestFit="1" customWidth="1"/>
    <col min="12806" max="12806" width="16.42578125" style="30" bestFit="1" customWidth="1"/>
    <col min="12807" max="12807" width="15.5703125" style="30" bestFit="1" customWidth="1"/>
    <col min="12808" max="12808" width="11.85546875" style="30" bestFit="1" customWidth="1"/>
    <col min="12809" max="12809" width="15.42578125" style="30" bestFit="1" customWidth="1"/>
    <col min="12810" max="12810" width="9.42578125" style="30" bestFit="1" customWidth="1"/>
    <col min="12811" max="12811" width="15.42578125" style="30" bestFit="1" customWidth="1"/>
    <col min="12812" max="12812" width="9.42578125" style="30" bestFit="1" customWidth="1"/>
    <col min="12813" max="13056" width="9.140625" style="30"/>
    <col min="13057" max="13057" width="15.85546875" style="30" customWidth="1"/>
    <col min="13058" max="13058" width="57.5703125" style="30" customWidth="1"/>
    <col min="13059" max="13059" width="20.140625" style="30" customWidth="1"/>
    <col min="13060" max="13061" width="17.5703125" style="30" bestFit="1" customWidth="1"/>
    <col min="13062" max="13062" width="16.42578125" style="30" bestFit="1" customWidth="1"/>
    <col min="13063" max="13063" width="15.5703125" style="30" bestFit="1" customWidth="1"/>
    <col min="13064" max="13064" width="11.85546875" style="30" bestFit="1" customWidth="1"/>
    <col min="13065" max="13065" width="15.42578125" style="30" bestFit="1" customWidth="1"/>
    <col min="13066" max="13066" width="9.42578125" style="30" bestFit="1" customWidth="1"/>
    <col min="13067" max="13067" width="15.42578125" style="30" bestFit="1" customWidth="1"/>
    <col min="13068" max="13068" width="9.42578125" style="30" bestFit="1" customWidth="1"/>
    <col min="13069" max="13312" width="9.140625" style="30"/>
    <col min="13313" max="13313" width="15.85546875" style="30" customWidth="1"/>
    <col min="13314" max="13314" width="57.5703125" style="30" customWidth="1"/>
    <col min="13315" max="13315" width="20.140625" style="30" customWidth="1"/>
    <col min="13316" max="13317" width="17.5703125" style="30" bestFit="1" customWidth="1"/>
    <col min="13318" max="13318" width="16.42578125" style="30" bestFit="1" customWidth="1"/>
    <col min="13319" max="13319" width="15.5703125" style="30" bestFit="1" customWidth="1"/>
    <col min="13320" max="13320" width="11.85546875" style="30" bestFit="1" customWidth="1"/>
    <col min="13321" max="13321" width="15.42578125" style="30" bestFit="1" customWidth="1"/>
    <col min="13322" max="13322" width="9.42578125" style="30" bestFit="1" customWidth="1"/>
    <col min="13323" max="13323" width="15.42578125" style="30" bestFit="1" customWidth="1"/>
    <col min="13324" max="13324" width="9.42578125" style="30" bestFit="1" customWidth="1"/>
    <col min="13325" max="13568" width="9.140625" style="30"/>
    <col min="13569" max="13569" width="15.85546875" style="30" customWidth="1"/>
    <col min="13570" max="13570" width="57.5703125" style="30" customWidth="1"/>
    <col min="13571" max="13571" width="20.140625" style="30" customWidth="1"/>
    <col min="13572" max="13573" width="17.5703125" style="30" bestFit="1" customWidth="1"/>
    <col min="13574" max="13574" width="16.42578125" style="30" bestFit="1" customWidth="1"/>
    <col min="13575" max="13575" width="15.5703125" style="30" bestFit="1" customWidth="1"/>
    <col min="13576" max="13576" width="11.85546875" style="30" bestFit="1" customWidth="1"/>
    <col min="13577" max="13577" width="15.42578125" style="30" bestFit="1" customWidth="1"/>
    <col min="13578" max="13578" width="9.42578125" style="30" bestFit="1" customWidth="1"/>
    <col min="13579" max="13579" width="15.42578125" style="30" bestFit="1" customWidth="1"/>
    <col min="13580" max="13580" width="9.42578125" style="30" bestFit="1" customWidth="1"/>
    <col min="13581" max="13824" width="9.140625" style="30"/>
    <col min="13825" max="13825" width="15.85546875" style="30" customWidth="1"/>
    <col min="13826" max="13826" width="57.5703125" style="30" customWidth="1"/>
    <col min="13827" max="13827" width="20.140625" style="30" customWidth="1"/>
    <col min="13828" max="13829" width="17.5703125" style="30" bestFit="1" customWidth="1"/>
    <col min="13830" max="13830" width="16.42578125" style="30" bestFit="1" customWidth="1"/>
    <col min="13831" max="13831" width="15.5703125" style="30" bestFit="1" customWidth="1"/>
    <col min="13832" max="13832" width="11.85546875" style="30" bestFit="1" customWidth="1"/>
    <col min="13833" max="13833" width="15.42578125" style="30" bestFit="1" customWidth="1"/>
    <col min="13834" max="13834" width="9.42578125" style="30" bestFit="1" customWidth="1"/>
    <col min="13835" max="13835" width="15.42578125" style="30" bestFit="1" customWidth="1"/>
    <col min="13836" max="13836" width="9.42578125" style="30" bestFit="1" customWidth="1"/>
    <col min="13837" max="14080" width="9.140625" style="30"/>
    <col min="14081" max="14081" width="15.85546875" style="30" customWidth="1"/>
    <col min="14082" max="14082" width="57.5703125" style="30" customWidth="1"/>
    <col min="14083" max="14083" width="20.140625" style="30" customWidth="1"/>
    <col min="14084" max="14085" width="17.5703125" style="30" bestFit="1" customWidth="1"/>
    <col min="14086" max="14086" width="16.42578125" style="30" bestFit="1" customWidth="1"/>
    <col min="14087" max="14087" width="15.5703125" style="30" bestFit="1" customWidth="1"/>
    <col min="14088" max="14088" width="11.85546875" style="30" bestFit="1" customWidth="1"/>
    <col min="14089" max="14089" width="15.42578125" style="30" bestFit="1" customWidth="1"/>
    <col min="14090" max="14090" width="9.42578125" style="30" bestFit="1" customWidth="1"/>
    <col min="14091" max="14091" width="15.42578125" style="30" bestFit="1" customWidth="1"/>
    <col min="14092" max="14092" width="9.42578125" style="30" bestFit="1" customWidth="1"/>
    <col min="14093" max="14336" width="9.140625" style="30"/>
    <col min="14337" max="14337" width="15.85546875" style="30" customWidth="1"/>
    <col min="14338" max="14338" width="57.5703125" style="30" customWidth="1"/>
    <col min="14339" max="14339" width="20.140625" style="30" customWidth="1"/>
    <col min="14340" max="14341" width="17.5703125" style="30" bestFit="1" customWidth="1"/>
    <col min="14342" max="14342" width="16.42578125" style="30" bestFit="1" customWidth="1"/>
    <col min="14343" max="14343" width="15.5703125" style="30" bestFit="1" customWidth="1"/>
    <col min="14344" max="14344" width="11.85546875" style="30" bestFit="1" customWidth="1"/>
    <col min="14345" max="14345" width="15.42578125" style="30" bestFit="1" customWidth="1"/>
    <col min="14346" max="14346" width="9.42578125" style="30" bestFit="1" customWidth="1"/>
    <col min="14347" max="14347" width="15.42578125" style="30" bestFit="1" customWidth="1"/>
    <col min="14348" max="14348" width="9.42578125" style="30" bestFit="1" customWidth="1"/>
    <col min="14349" max="14592" width="9.140625" style="30"/>
    <col min="14593" max="14593" width="15.85546875" style="30" customWidth="1"/>
    <col min="14594" max="14594" width="57.5703125" style="30" customWidth="1"/>
    <col min="14595" max="14595" width="20.140625" style="30" customWidth="1"/>
    <col min="14596" max="14597" width="17.5703125" style="30" bestFit="1" customWidth="1"/>
    <col min="14598" max="14598" width="16.42578125" style="30" bestFit="1" customWidth="1"/>
    <col min="14599" max="14599" width="15.5703125" style="30" bestFit="1" customWidth="1"/>
    <col min="14600" max="14600" width="11.85546875" style="30" bestFit="1" customWidth="1"/>
    <col min="14601" max="14601" width="15.42578125" style="30" bestFit="1" customWidth="1"/>
    <col min="14602" max="14602" width="9.42578125" style="30" bestFit="1" customWidth="1"/>
    <col min="14603" max="14603" width="15.42578125" style="30" bestFit="1" customWidth="1"/>
    <col min="14604" max="14604" width="9.42578125" style="30" bestFit="1" customWidth="1"/>
    <col min="14605" max="14848" width="9.140625" style="30"/>
    <col min="14849" max="14849" width="15.85546875" style="30" customWidth="1"/>
    <col min="14850" max="14850" width="57.5703125" style="30" customWidth="1"/>
    <col min="14851" max="14851" width="20.140625" style="30" customWidth="1"/>
    <col min="14852" max="14853" width="17.5703125" style="30" bestFit="1" customWidth="1"/>
    <col min="14854" max="14854" width="16.42578125" style="30" bestFit="1" customWidth="1"/>
    <col min="14855" max="14855" width="15.5703125" style="30" bestFit="1" customWidth="1"/>
    <col min="14856" max="14856" width="11.85546875" style="30" bestFit="1" customWidth="1"/>
    <col min="14857" max="14857" width="15.42578125" style="30" bestFit="1" customWidth="1"/>
    <col min="14858" max="14858" width="9.42578125" style="30" bestFit="1" customWidth="1"/>
    <col min="14859" max="14859" width="15.42578125" style="30" bestFit="1" customWidth="1"/>
    <col min="14860" max="14860" width="9.42578125" style="30" bestFit="1" customWidth="1"/>
    <col min="14861" max="15104" width="9.140625" style="30"/>
    <col min="15105" max="15105" width="15.85546875" style="30" customWidth="1"/>
    <col min="15106" max="15106" width="57.5703125" style="30" customWidth="1"/>
    <col min="15107" max="15107" width="20.140625" style="30" customWidth="1"/>
    <col min="15108" max="15109" width="17.5703125" style="30" bestFit="1" customWidth="1"/>
    <col min="15110" max="15110" width="16.42578125" style="30" bestFit="1" customWidth="1"/>
    <col min="15111" max="15111" width="15.5703125" style="30" bestFit="1" customWidth="1"/>
    <col min="15112" max="15112" width="11.85546875" style="30" bestFit="1" customWidth="1"/>
    <col min="15113" max="15113" width="15.42578125" style="30" bestFit="1" customWidth="1"/>
    <col min="15114" max="15114" width="9.42578125" style="30" bestFit="1" customWidth="1"/>
    <col min="15115" max="15115" width="15.42578125" style="30" bestFit="1" customWidth="1"/>
    <col min="15116" max="15116" width="9.42578125" style="30" bestFit="1" customWidth="1"/>
    <col min="15117" max="15360" width="9.140625" style="30"/>
    <col min="15361" max="15361" width="15.85546875" style="30" customWidth="1"/>
    <col min="15362" max="15362" width="57.5703125" style="30" customWidth="1"/>
    <col min="15363" max="15363" width="20.140625" style="30" customWidth="1"/>
    <col min="15364" max="15365" width="17.5703125" style="30" bestFit="1" customWidth="1"/>
    <col min="15366" max="15366" width="16.42578125" style="30" bestFit="1" customWidth="1"/>
    <col min="15367" max="15367" width="15.5703125" style="30" bestFit="1" customWidth="1"/>
    <col min="15368" max="15368" width="11.85546875" style="30" bestFit="1" customWidth="1"/>
    <col min="15369" max="15369" width="15.42578125" style="30" bestFit="1" customWidth="1"/>
    <col min="15370" max="15370" width="9.42578125" style="30" bestFit="1" customWidth="1"/>
    <col min="15371" max="15371" width="15.42578125" style="30" bestFit="1" customWidth="1"/>
    <col min="15372" max="15372" width="9.42578125" style="30" bestFit="1" customWidth="1"/>
    <col min="15373" max="15616" width="9.140625" style="30"/>
    <col min="15617" max="15617" width="15.85546875" style="30" customWidth="1"/>
    <col min="15618" max="15618" width="57.5703125" style="30" customWidth="1"/>
    <col min="15619" max="15619" width="20.140625" style="30" customWidth="1"/>
    <col min="15620" max="15621" width="17.5703125" style="30" bestFit="1" customWidth="1"/>
    <col min="15622" max="15622" width="16.42578125" style="30" bestFit="1" customWidth="1"/>
    <col min="15623" max="15623" width="15.5703125" style="30" bestFit="1" customWidth="1"/>
    <col min="15624" max="15624" width="11.85546875" style="30" bestFit="1" customWidth="1"/>
    <col min="15625" max="15625" width="15.42578125" style="30" bestFit="1" customWidth="1"/>
    <col min="15626" max="15626" width="9.42578125" style="30" bestFit="1" customWidth="1"/>
    <col min="15627" max="15627" width="15.42578125" style="30" bestFit="1" customWidth="1"/>
    <col min="15628" max="15628" width="9.42578125" style="30" bestFit="1" customWidth="1"/>
    <col min="15629" max="15872" width="9.140625" style="30"/>
    <col min="15873" max="15873" width="15.85546875" style="30" customWidth="1"/>
    <col min="15874" max="15874" width="57.5703125" style="30" customWidth="1"/>
    <col min="15875" max="15875" width="20.140625" style="30" customWidth="1"/>
    <col min="15876" max="15877" width="17.5703125" style="30" bestFit="1" customWidth="1"/>
    <col min="15878" max="15878" width="16.42578125" style="30" bestFit="1" customWidth="1"/>
    <col min="15879" max="15879" width="15.5703125" style="30" bestFit="1" customWidth="1"/>
    <col min="15880" max="15880" width="11.85546875" style="30" bestFit="1" customWidth="1"/>
    <col min="15881" max="15881" width="15.42578125" style="30" bestFit="1" customWidth="1"/>
    <col min="15882" max="15882" width="9.42578125" style="30" bestFit="1" customWidth="1"/>
    <col min="15883" max="15883" width="15.42578125" style="30" bestFit="1" customWidth="1"/>
    <col min="15884" max="15884" width="9.42578125" style="30" bestFit="1" customWidth="1"/>
    <col min="15885" max="16128" width="9.140625" style="30"/>
    <col min="16129" max="16129" width="15.85546875" style="30" customWidth="1"/>
    <col min="16130" max="16130" width="57.5703125" style="30" customWidth="1"/>
    <col min="16131" max="16131" width="20.140625" style="30" customWidth="1"/>
    <col min="16132" max="16133" width="17.5703125" style="30" bestFit="1" customWidth="1"/>
    <col min="16134" max="16134" width="16.42578125" style="30" bestFit="1" customWidth="1"/>
    <col min="16135" max="16135" width="15.5703125" style="30" bestFit="1" customWidth="1"/>
    <col min="16136" max="16136" width="11.85546875" style="30" bestFit="1" customWidth="1"/>
    <col min="16137" max="16137" width="15.42578125" style="30" bestFit="1" customWidth="1"/>
    <col min="16138" max="16138" width="9.42578125" style="30" bestFit="1" customWidth="1"/>
    <col min="16139" max="16139" width="15.42578125" style="30" bestFit="1" customWidth="1"/>
    <col min="16140" max="16140" width="9.42578125" style="30" bestFit="1" customWidth="1"/>
    <col min="16141" max="16384" width="9.140625" style="30"/>
  </cols>
  <sheetData>
    <row r="1" spans="1:15" ht="15.75" x14ac:dyDescent="0.2">
      <c r="A1" s="293" t="s">
        <v>1</v>
      </c>
      <c r="B1" s="293"/>
      <c r="C1" s="293"/>
      <c r="D1" s="293"/>
      <c r="E1" s="293"/>
      <c r="F1" s="293"/>
      <c r="G1" s="293"/>
      <c r="H1" s="293"/>
      <c r="I1" s="36"/>
      <c r="J1" s="36"/>
      <c r="K1" s="36"/>
      <c r="L1" s="37"/>
      <c r="M1" s="37"/>
      <c r="N1" s="37"/>
      <c r="O1" s="37"/>
    </row>
    <row r="2" spans="1:15" ht="18" x14ac:dyDescent="0.2">
      <c r="A2" s="40"/>
      <c r="B2" s="40"/>
      <c r="C2" s="40"/>
      <c r="D2" s="40"/>
      <c r="E2" s="40"/>
      <c r="F2" s="40"/>
      <c r="G2" s="40"/>
      <c r="H2" s="80"/>
      <c r="I2" s="41"/>
      <c r="J2" s="41"/>
      <c r="K2" s="41"/>
      <c r="L2" s="37"/>
      <c r="M2" s="37"/>
      <c r="N2" s="37"/>
      <c r="O2" s="37"/>
    </row>
    <row r="3" spans="1:15" ht="15.75" customHeight="1" x14ac:dyDescent="0.2">
      <c r="A3" s="293" t="s">
        <v>31</v>
      </c>
      <c r="B3" s="293"/>
      <c r="C3" s="293"/>
      <c r="D3" s="293"/>
      <c r="E3" s="293"/>
      <c r="F3" s="293"/>
      <c r="G3" s="293"/>
      <c r="H3" s="293"/>
      <c r="I3" s="36"/>
      <c r="J3" s="36"/>
      <c r="K3" s="36"/>
      <c r="L3" s="37"/>
      <c r="M3" s="37"/>
      <c r="N3" s="37"/>
      <c r="O3" s="37"/>
    </row>
    <row r="4" spans="1:15" ht="18" x14ac:dyDescent="0.2">
      <c r="A4" s="40"/>
      <c r="B4" s="40"/>
      <c r="C4" s="40"/>
      <c r="D4" s="40"/>
      <c r="E4" s="40"/>
      <c r="F4" s="40"/>
      <c r="G4" s="40"/>
      <c r="H4" s="80"/>
      <c r="I4" s="41"/>
      <c r="J4" s="41"/>
      <c r="K4" s="41"/>
      <c r="L4" s="37"/>
      <c r="M4" s="37"/>
      <c r="N4" s="37"/>
      <c r="O4" s="37"/>
    </row>
    <row r="5" spans="1:15" ht="15.75" customHeight="1" x14ac:dyDescent="0.2">
      <c r="A5" s="293" t="s">
        <v>32</v>
      </c>
      <c r="B5" s="293"/>
      <c r="C5" s="293"/>
      <c r="D5" s="293"/>
      <c r="E5" s="293"/>
      <c r="F5" s="293"/>
      <c r="G5" s="293"/>
      <c r="H5" s="293"/>
      <c r="I5" s="36"/>
      <c r="J5" s="36"/>
      <c r="K5" s="36"/>
      <c r="L5" s="37"/>
      <c r="M5" s="37"/>
      <c r="N5" s="37"/>
      <c r="O5" s="37"/>
    </row>
    <row r="6" spans="1:15" ht="18" x14ac:dyDescent="0.2">
      <c r="A6" s="40"/>
      <c r="B6" s="40"/>
      <c r="C6" s="40"/>
      <c r="D6" s="40"/>
      <c r="E6" s="40"/>
      <c r="F6" s="40"/>
      <c r="G6" s="40"/>
      <c r="H6" s="80"/>
      <c r="I6" s="41"/>
      <c r="J6" s="41"/>
      <c r="K6" s="41"/>
      <c r="L6" s="37"/>
      <c r="M6" s="37"/>
      <c r="N6" s="37"/>
      <c r="O6" s="37"/>
    </row>
    <row r="7" spans="1:15" s="31" customFormat="1" ht="57" x14ac:dyDescent="0.25">
      <c r="A7" s="292" t="s">
        <v>4</v>
      </c>
      <c r="B7" s="292"/>
      <c r="C7" s="49" t="s">
        <v>33</v>
      </c>
      <c r="D7" s="49" t="s">
        <v>34</v>
      </c>
      <c r="E7" s="49" t="s">
        <v>35</v>
      </c>
      <c r="F7" s="49" t="s">
        <v>36</v>
      </c>
      <c r="G7" s="49" t="s">
        <v>37</v>
      </c>
      <c r="H7" s="49" t="s">
        <v>38</v>
      </c>
      <c r="I7" s="38"/>
      <c r="J7" s="38"/>
      <c r="K7" s="38"/>
      <c r="L7" s="38"/>
      <c r="M7" s="38"/>
      <c r="N7" s="38"/>
      <c r="O7" s="38"/>
    </row>
    <row r="8" spans="1:15" s="32" customFormat="1" x14ac:dyDescent="0.2">
      <c r="A8" s="291">
        <v>1</v>
      </c>
      <c r="B8" s="291"/>
      <c r="C8" s="50">
        <v>2</v>
      </c>
      <c r="D8" s="50">
        <v>3</v>
      </c>
      <c r="E8" s="50">
        <v>4.3333333333333304</v>
      </c>
      <c r="F8" s="50">
        <v>5.0833333333333304</v>
      </c>
      <c r="G8" s="50">
        <v>6</v>
      </c>
      <c r="H8" s="50">
        <v>7</v>
      </c>
      <c r="I8" s="37"/>
      <c r="J8" s="37"/>
      <c r="K8" s="37"/>
      <c r="L8" s="37"/>
      <c r="M8" s="39"/>
      <c r="N8" s="39"/>
      <c r="O8" s="39"/>
    </row>
    <row r="9" spans="1:15" ht="15" customHeight="1" x14ac:dyDescent="0.2">
      <c r="A9" s="53" t="s">
        <v>39</v>
      </c>
      <c r="B9" s="53" t="s">
        <v>40</v>
      </c>
      <c r="C9" s="57" t="s">
        <v>41</v>
      </c>
      <c r="D9" s="57" t="s">
        <v>41</v>
      </c>
      <c r="E9" s="57" t="s">
        <v>41</v>
      </c>
      <c r="F9" s="57" t="s">
        <v>41</v>
      </c>
      <c r="G9" s="57" t="s">
        <v>40</v>
      </c>
      <c r="H9" s="57" t="s">
        <v>40</v>
      </c>
      <c r="I9" s="37"/>
      <c r="J9" s="37"/>
      <c r="K9" s="37"/>
      <c r="L9" s="37"/>
      <c r="M9" s="52"/>
      <c r="N9" s="52"/>
      <c r="O9" s="52"/>
    </row>
    <row r="10" spans="1:15" s="32" customFormat="1" x14ac:dyDescent="0.2">
      <c r="A10" s="102"/>
      <c r="B10" s="104" t="s">
        <v>42</v>
      </c>
      <c r="C10" s="95">
        <f>+C11+C70</f>
        <v>32208770.760000005</v>
      </c>
      <c r="D10" s="105">
        <f>+D11+D70</f>
        <v>35806869</v>
      </c>
      <c r="E10" s="105">
        <f>+E11+E70</f>
        <v>35806869</v>
      </c>
      <c r="F10" s="95">
        <f>+F11+F70</f>
        <v>25052311.670000002</v>
      </c>
      <c r="G10" s="95">
        <f>+F10/C10*100</f>
        <v>77.781023860470981</v>
      </c>
      <c r="H10" s="95">
        <f>+F10/E10*100</f>
        <v>69.965099908623685</v>
      </c>
      <c r="I10" s="37"/>
      <c r="J10" s="149"/>
      <c r="K10" s="37"/>
      <c r="L10" s="37"/>
      <c r="M10" s="39"/>
      <c r="N10" s="39"/>
      <c r="O10" s="39"/>
    </row>
    <row r="11" spans="1:15" x14ac:dyDescent="0.2">
      <c r="A11" s="96" t="s">
        <v>43</v>
      </c>
      <c r="B11" s="97" t="s">
        <v>44</v>
      </c>
      <c r="C11" s="98">
        <f>+C12+C34+C45+C51+C58+C65</f>
        <v>32208770.760000005</v>
      </c>
      <c r="D11" s="99">
        <f>+D12+D34+D45+D51+D58+D65</f>
        <v>35806869</v>
      </c>
      <c r="E11" s="99">
        <f>+E12+E34+E45+E51+E58+E65</f>
        <v>35806869</v>
      </c>
      <c r="F11" s="98">
        <f>+F12+F34+F45+F51+F58+F65</f>
        <v>25049511.670000002</v>
      </c>
      <c r="G11" s="100">
        <f>+F11/C11*100</f>
        <v>77.77233057620731</v>
      </c>
      <c r="H11" s="100">
        <f>+F11/E11*100</f>
        <v>69.957280179956541</v>
      </c>
      <c r="I11" s="138"/>
      <c r="J11" s="54"/>
      <c r="K11" s="54"/>
      <c r="L11" s="54"/>
      <c r="M11" s="54"/>
      <c r="N11" s="54"/>
      <c r="O11" s="54"/>
    </row>
    <row r="12" spans="1:15" x14ac:dyDescent="0.2">
      <c r="A12" s="84" t="s">
        <v>45</v>
      </c>
      <c r="B12" s="85" t="s">
        <v>46</v>
      </c>
      <c r="C12" s="81">
        <f>+C13+C15+C20+C23+C26+C29</f>
        <v>8805682.8000000007</v>
      </c>
      <c r="D12" s="43">
        <v>3613030</v>
      </c>
      <c r="E12" s="43">
        <v>3613030</v>
      </c>
      <c r="F12" s="81">
        <f>+F13+F15+F20+F23+F26+F29</f>
        <v>2335472.4699999997</v>
      </c>
      <c r="G12" s="81">
        <f>+F12/C12*100</f>
        <v>26.522332487379625</v>
      </c>
      <c r="H12" s="81">
        <f>+F12/E12*100</f>
        <v>64.640273399335186</v>
      </c>
      <c r="I12" s="136"/>
      <c r="J12" s="45"/>
      <c r="K12" s="45"/>
      <c r="L12" s="45"/>
      <c r="M12" s="45"/>
      <c r="N12" s="45"/>
      <c r="O12" s="45"/>
    </row>
    <row r="13" spans="1:15" x14ac:dyDescent="0.2">
      <c r="A13" s="82" t="s">
        <v>47</v>
      </c>
      <c r="B13" s="83" t="s">
        <v>48</v>
      </c>
      <c r="C13" s="81">
        <f>+C14</f>
        <v>0</v>
      </c>
      <c r="D13" s="79"/>
      <c r="E13" s="79"/>
      <c r="F13" s="81">
        <f>+F14</f>
        <v>0</v>
      </c>
      <c r="G13" s="81" t="e">
        <f t="shared" ref="G13:G72" si="0">+F13/C13*100</f>
        <v>#DIV/0!</v>
      </c>
      <c r="H13" s="81"/>
      <c r="I13" s="45"/>
      <c r="J13" s="45"/>
      <c r="K13" s="45"/>
      <c r="L13" s="45"/>
      <c r="M13" s="45"/>
      <c r="N13" s="45"/>
      <c r="O13" s="45"/>
    </row>
    <row r="14" spans="1:15" x14ac:dyDescent="0.2">
      <c r="A14" s="48" t="s">
        <v>49</v>
      </c>
      <c r="B14" s="46" t="s">
        <v>50</v>
      </c>
      <c r="C14" s="42">
        <f>SUM('[1]A.1 PRIHODI EK'!$F$14)</f>
        <v>0</v>
      </c>
      <c r="D14" s="78"/>
      <c r="E14" s="78"/>
      <c r="F14" s="42">
        <v>0</v>
      </c>
      <c r="G14" s="42" t="e">
        <f t="shared" si="0"/>
        <v>#DIV/0!</v>
      </c>
      <c r="H14" s="81"/>
      <c r="I14" s="44"/>
      <c r="J14" s="44"/>
      <c r="K14" s="44"/>
      <c r="L14" s="44"/>
      <c r="M14" s="45"/>
      <c r="N14" s="45"/>
      <c r="O14" s="45"/>
    </row>
    <row r="15" spans="1:15" x14ac:dyDescent="0.2">
      <c r="A15" s="82" t="s">
        <v>51</v>
      </c>
      <c r="B15" s="83" t="s">
        <v>52</v>
      </c>
      <c r="C15" s="81">
        <f>SUM(C16:C19)</f>
        <v>5024198.87</v>
      </c>
      <c r="D15" s="79"/>
      <c r="E15" s="79"/>
      <c r="F15" s="81">
        <f>SUM(F16:F19)</f>
        <v>673921.77</v>
      </c>
      <c r="G15" s="81">
        <f t="shared" si="0"/>
        <v>13.413517009130652</v>
      </c>
      <c r="H15" s="81"/>
      <c r="I15" s="45"/>
      <c r="J15" s="45"/>
      <c r="K15" s="45"/>
      <c r="L15" s="45"/>
      <c r="M15" s="45"/>
      <c r="N15" s="45"/>
      <c r="O15" s="45"/>
    </row>
    <row r="16" spans="1:15" x14ac:dyDescent="0.2">
      <c r="A16" s="48" t="s">
        <v>53</v>
      </c>
      <c r="B16" s="46" t="s">
        <v>54</v>
      </c>
      <c r="C16" s="42">
        <f>SUM('[1]A.1 PRIHODI EK'!$F$16)</f>
        <v>0</v>
      </c>
      <c r="D16" s="78"/>
      <c r="E16" s="78"/>
      <c r="F16" s="42">
        <v>0</v>
      </c>
      <c r="G16" s="42" t="e">
        <f t="shared" si="0"/>
        <v>#DIV/0!</v>
      </c>
      <c r="H16" s="81"/>
      <c r="I16" s="44"/>
      <c r="J16" s="44"/>
      <c r="K16" s="44"/>
      <c r="L16" s="44"/>
      <c r="M16" s="45"/>
      <c r="N16" s="45"/>
      <c r="O16" s="45"/>
    </row>
    <row r="17" spans="1:9" x14ac:dyDescent="0.2">
      <c r="A17" s="48" t="s">
        <v>55</v>
      </c>
      <c r="B17" s="46" t="s">
        <v>56</v>
      </c>
      <c r="C17" s="42">
        <f>SUM('[1]A.1 PRIHODI EK'!$F$17)</f>
        <v>0</v>
      </c>
      <c r="D17" s="78"/>
      <c r="E17" s="78"/>
      <c r="F17" s="47">
        <v>0</v>
      </c>
      <c r="G17" s="47" t="e">
        <f t="shared" si="0"/>
        <v>#DIV/0!</v>
      </c>
      <c r="H17" s="81"/>
    </row>
    <row r="18" spans="1:9" x14ac:dyDescent="0.2">
      <c r="A18" s="48" t="s">
        <v>57</v>
      </c>
      <c r="B18" s="46" t="s">
        <v>58</v>
      </c>
      <c r="C18" s="42">
        <f>SUM('[1]A.1 PRIHODI EK'!$F$18)</f>
        <v>4930522.51</v>
      </c>
      <c r="D18" s="132"/>
      <c r="E18" s="78"/>
      <c r="F18" s="42">
        <v>673921.77</v>
      </c>
      <c r="G18" s="42">
        <f t="shared" si="0"/>
        <v>13.668364126381405</v>
      </c>
      <c r="H18" s="81"/>
    </row>
    <row r="19" spans="1:9" x14ac:dyDescent="0.2">
      <c r="A19" s="48" t="s">
        <v>59</v>
      </c>
      <c r="B19" s="46" t="s">
        <v>60</v>
      </c>
      <c r="C19" s="42">
        <f>SUM('[1]A.1 PRIHODI EK'!$F$19)</f>
        <v>93676.36</v>
      </c>
      <c r="D19" s="132"/>
      <c r="E19" s="78"/>
      <c r="F19" s="42">
        <v>0</v>
      </c>
      <c r="G19" s="42">
        <f t="shared" si="0"/>
        <v>0</v>
      </c>
      <c r="H19" s="81"/>
    </row>
    <row r="20" spans="1:9" x14ac:dyDescent="0.2">
      <c r="A20" s="82" t="s">
        <v>61</v>
      </c>
      <c r="B20" s="83" t="s">
        <v>62</v>
      </c>
      <c r="C20" s="81">
        <f>+C21+C22</f>
        <v>304510.43</v>
      </c>
      <c r="D20" s="79"/>
      <c r="E20" s="79"/>
      <c r="F20" s="81">
        <f>+F21+F22</f>
        <v>0</v>
      </c>
      <c r="G20" s="81">
        <f t="shared" si="0"/>
        <v>0</v>
      </c>
      <c r="H20" s="81"/>
    </row>
    <row r="21" spans="1:9" x14ac:dyDescent="0.2">
      <c r="A21" s="48" t="s">
        <v>63</v>
      </c>
      <c r="B21" s="46" t="s">
        <v>64</v>
      </c>
      <c r="C21" s="42">
        <f>SUM('[1]A.1 PRIHODI EK'!$F$21)</f>
        <v>304510.43</v>
      </c>
      <c r="D21" s="132"/>
      <c r="E21" s="78"/>
      <c r="F21" s="42">
        <v>0</v>
      </c>
      <c r="G21" s="42">
        <f t="shared" si="0"/>
        <v>0</v>
      </c>
      <c r="H21" s="81"/>
    </row>
    <row r="22" spans="1:9" x14ac:dyDescent="0.2">
      <c r="A22" s="48" t="s">
        <v>65</v>
      </c>
      <c r="B22" s="46" t="s">
        <v>66</v>
      </c>
      <c r="C22" s="42">
        <f>'[1]A.1 PRIHODI EK'!$F$22</f>
        <v>0</v>
      </c>
      <c r="D22" s="78"/>
      <c r="E22" s="78"/>
      <c r="F22" s="47">
        <v>0</v>
      </c>
      <c r="G22" s="47" t="e">
        <f t="shared" si="0"/>
        <v>#DIV/0!</v>
      </c>
      <c r="H22" s="81"/>
    </row>
    <row r="23" spans="1:9" x14ac:dyDescent="0.2">
      <c r="A23" s="82" t="s">
        <v>67</v>
      </c>
      <c r="B23" s="83" t="s">
        <v>68</v>
      </c>
      <c r="C23" s="81">
        <f>+C24+C25</f>
        <v>0</v>
      </c>
      <c r="D23" s="79"/>
      <c r="E23" s="79"/>
      <c r="F23" s="81">
        <f>+F24+F25</f>
        <v>0</v>
      </c>
      <c r="G23" s="81" t="e">
        <f t="shared" si="0"/>
        <v>#DIV/0!</v>
      </c>
      <c r="H23" s="81"/>
    </row>
    <row r="24" spans="1:9" ht="25.5" x14ac:dyDescent="0.2">
      <c r="A24" s="48" t="s">
        <v>69</v>
      </c>
      <c r="B24" s="46" t="s">
        <v>70</v>
      </c>
      <c r="C24" s="42">
        <f>'[1]A.1 PRIHODI EK'!$F$24</f>
        <v>0</v>
      </c>
      <c r="D24" s="78"/>
      <c r="E24" s="78"/>
      <c r="F24" s="42">
        <v>0</v>
      </c>
      <c r="G24" s="42" t="e">
        <f t="shared" si="0"/>
        <v>#DIV/0!</v>
      </c>
      <c r="H24" s="81"/>
    </row>
    <row r="25" spans="1:9" ht="25.5" x14ac:dyDescent="0.2">
      <c r="A25" s="48" t="s">
        <v>71</v>
      </c>
      <c r="B25" s="46" t="s">
        <v>72</v>
      </c>
      <c r="C25" s="42">
        <f>'[1]A.1 PRIHODI EK'!$F$25</f>
        <v>0</v>
      </c>
      <c r="D25" s="78"/>
      <c r="E25" s="78"/>
      <c r="F25" s="42">
        <v>0</v>
      </c>
      <c r="G25" s="42" t="e">
        <f t="shared" si="0"/>
        <v>#DIV/0!</v>
      </c>
      <c r="H25" s="81"/>
    </row>
    <row r="26" spans="1:9" x14ac:dyDescent="0.2">
      <c r="A26" s="82" t="s">
        <v>73</v>
      </c>
      <c r="B26" s="83" t="s">
        <v>74</v>
      </c>
      <c r="C26" s="81">
        <f>+C27+C28</f>
        <v>215347.43</v>
      </c>
      <c r="D26" s="79"/>
      <c r="E26" s="79"/>
      <c r="F26" s="81">
        <f>+F27+F28</f>
        <v>0</v>
      </c>
      <c r="G26" s="81">
        <f t="shared" si="0"/>
        <v>0</v>
      </c>
      <c r="H26" s="81"/>
    </row>
    <row r="27" spans="1:9" x14ac:dyDescent="0.2">
      <c r="A27" s="48" t="s">
        <v>75</v>
      </c>
      <c r="B27" s="46" t="s">
        <v>76</v>
      </c>
      <c r="C27" s="42">
        <f>'[1]A.1 PRIHODI EK'!$F$27</f>
        <v>215347.43</v>
      </c>
      <c r="D27" s="132"/>
      <c r="E27" s="78"/>
      <c r="F27" s="42">
        <v>0</v>
      </c>
      <c r="G27" s="42">
        <f t="shared" si="0"/>
        <v>0</v>
      </c>
      <c r="H27" s="81"/>
    </row>
    <row r="28" spans="1:9" ht="25.5" x14ac:dyDescent="0.2">
      <c r="A28" s="48" t="s">
        <v>77</v>
      </c>
      <c r="B28" s="46" t="s">
        <v>78</v>
      </c>
      <c r="C28" s="42">
        <f>'[1]A.1 PRIHODI EK'!$F$28</f>
        <v>0</v>
      </c>
      <c r="D28" s="78"/>
      <c r="E28" s="78"/>
      <c r="F28" s="42">
        <v>0</v>
      </c>
      <c r="G28" s="42" t="e">
        <f t="shared" si="0"/>
        <v>#DIV/0!</v>
      </c>
      <c r="H28" s="81"/>
    </row>
    <row r="29" spans="1:9" x14ac:dyDescent="0.2">
      <c r="A29" s="82" t="s">
        <v>79</v>
      </c>
      <c r="B29" s="83" t="s">
        <v>80</v>
      </c>
      <c r="C29" s="81">
        <f>SUM(C30:C33)</f>
        <v>3261626.0700000003</v>
      </c>
      <c r="D29" s="79"/>
      <c r="E29" s="79"/>
      <c r="F29" s="81">
        <f>SUM(F30:F33)</f>
        <v>1661550.7</v>
      </c>
      <c r="G29" s="81">
        <f t="shared" si="0"/>
        <v>50.94240309404934</v>
      </c>
      <c r="H29" s="81"/>
      <c r="I29" s="136"/>
    </row>
    <row r="30" spans="1:9" x14ac:dyDescent="0.2">
      <c r="A30" s="48" t="s">
        <v>81</v>
      </c>
      <c r="B30" s="46" t="s">
        <v>82</v>
      </c>
      <c r="C30" s="42">
        <f>'[1]A.1 PRIHODI EK'!$F$30</f>
        <v>409942.95</v>
      </c>
      <c r="D30" s="132"/>
      <c r="E30" s="79"/>
      <c r="F30" s="42">
        <f>343923.39+443018.82</f>
        <v>786942.21</v>
      </c>
      <c r="G30" s="42">
        <f t="shared" si="0"/>
        <v>191.96383545564083</v>
      </c>
      <c r="H30" s="81"/>
    </row>
    <row r="31" spans="1:9" x14ac:dyDescent="0.2">
      <c r="A31" s="48" t="s">
        <v>83</v>
      </c>
      <c r="B31" s="46" t="s">
        <v>84</v>
      </c>
      <c r="C31" s="42">
        <f>'[1]A.1 PRIHODI EK'!$F$31</f>
        <v>0</v>
      </c>
      <c r="D31" s="79"/>
      <c r="E31" s="79"/>
      <c r="F31" s="42">
        <v>0</v>
      </c>
      <c r="G31" s="42" t="e">
        <f t="shared" si="0"/>
        <v>#DIV/0!</v>
      </c>
      <c r="H31" s="81"/>
    </row>
    <row r="32" spans="1:9" ht="25.5" x14ac:dyDescent="0.2">
      <c r="A32" s="48" t="s">
        <v>85</v>
      </c>
      <c r="B32" s="46" t="s">
        <v>86</v>
      </c>
      <c r="C32" s="42">
        <f>'[1]A.1 PRIHODI EK'!$F$32</f>
        <v>452596.04</v>
      </c>
      <c r="D32" s="79"/>
      <c r="E32" s="79"/>
      <c r="F32" s="42">
        <v>273898.77</v>
      </c>
      <c r="G32" s="42">
        <f t="shared" si="0"/>
        <v>60.517270544390975</v>
      </c>
      <c r="H32" s="81"/>
    </row>
    <row r="33" spans="1:9" ht="25.5" x14ac:dyDescent="0.2">
      <c r="A33" s="48" t="s">
        <v>87</v>
      </c>
      <c r="B33" s="46" t="s">
        <v>88</v>
      </c>
      <c r="C33" s="42">
        <f>'[1]A.1 PRIHODI EK'!$F$33</f>
        <v>2399087.08</v>
      </c>
      <c r="D33" s="79"/>
      <c r="E33" s="79"/>
      <c r="F33" s="42">
        <v>600709.72</v>
      </c>
      <c r="G33" s="42">
        <f t="shared" si="0"/>
        <v>25.039096121513023</v>
      </c>
      <c r="H33" s="81"/>
    </row>
    <row r="34" spans="1:9" x14ac:dyDescent="0.2">
      <c r="A34" s="84" t="s">
        <v>89</v>
      </c>
      <c r="B34" s="85" t="s">
        <v>90</v>
      </c>
      <c r="C34" s="81">
        <f>+C35+C42</f>
        <v>6654.47</v>
      </c>
      <c r="D34" s="43">
        <v>0</v>
      </c>
      <c r="E34" s="43">
        <v>0</v>
      </c>
      <c r="F34" s="81">
        <f>+F35+F42</f>
        <v>276.8</v>
      </c>
      <c r="G34" s="81">
        <f>+F34/C34*100</f>
        <v>4.1596100065069042</v>
      </c>
      <c r="H34" s="81" t="e">
        <f>+F34/E34*100</f>
        <v>#DIV/0!</v>
      </c>
      <c r="I34" s="137"/>
    </row>
    <row r="35" spans="1:9" x14ac:dyDescent="0.2">
      <c r="A35" s="82" t="s">
        <v>91</v>
      </c>
      <c r="B35" s="83" t="s">
        <v>92</v>
      </c>
      <c r="C35" s="81">
        <f>SUM(C36:C41)</f>
        <v>6654.47</v>
      </c>
      <c r="D35" s="79"/>
      <c r="E35" s="79"/>
      <c r="F35" s="81">
        <f>SUM(F36:F41)</f>
        <v>276.8</v>
      </c>
      <c r="G35" s="81">
        <f t="shared" si="0"/>
        <v>4.1596100065069042</v>
      </c>
      <c r="H35" s="81"/>
    </row>
    <row r="36" spans="1:9" x14ac:dyDescent="0.2">
      <c r="A36" s="48" t="s">
        <v>93</v>
      </c>
      <c r="B36" s="46" t="s">
        <v>94</v>
      </c>
      <c r="C36" s="42">
        <f>'[1]A.1 PRIHODI EK'!$F$36</f>
        <v>0</v>
      </c>
      <c r="D36" s="79"/>
      <c r="E36" s="79"/>
      <c r="F36" s="42">
        <v>0</v>
      </c>
      <c r="G36" s="42" t="e">
        <f t="shared" si="0"/>
        <v>#DIV/0!</v>
      </c>
      <c r="H36" s="81"/>
    </row>
    <row r="37" spans="1:9" x14ac:dyDescent="0.2">
      <c r="A37" s="48" t="s">
        <v>95</v>
      </c>
      <c r="B37" s="46" t="s">
        <v>96</v>
      </c>
      <c r="C37" s="42">
        <f>'[1]A.1 PRIHODI EK'!$F$37</f>
        <v>0</v>
      </c>
      <c r="D37" s="79"/>
      <c r="E37" s="79"/>
      <c r="F37" s="42">
        <v>0</v>
      </c>
      <c r="G37" s="42" t="e">
        <f t="shared" si="0"/>
        <v>#DIV/0!</v>
      </c>
      <c r="H37" s="81"/>
    </row>
    <row r="38" spans="1:9" ht="25.5" x14ac:dyDescent="0.2">
      <c r="A38" s="48" t="s">
        <v>97</v>
      </c>
      <c r="B38" s="46" t="s">
        <v>98</v>
      </c>
      <c r="C38" s="42">
        <f>'[1]A.1 PRIHODI EK'!$F$38</f>
        <v>6654.47</v>
      </c>
      <c r="D38" s="79"/>
      <c r="E38" s="79"/>
      <c r="F38" s="42">
        <v>276.8</v>
      </c>
      <c r="G38" s="42">
        <f t="shared" si="0"/>
        <v>4.1596100065069042</v>
      </c>
      <c r="H38" s="81"/>
    </row>
    <row r="39" spans="1:9" x14ac:dyDescent="0.2">
      <c r="A39" s="48" t="s">
        <v>99</v>
      </c>
      <c r="B39" s="46" t="s">
        <v>100</v>
      </c>
      <c r="C39" s="42">
        <f>'[1]A.1 PRIHODI EK'!$F$39</f>
        <v>0</v>
      </c>
      <c r="D39" s="79"/>
      <c r="E39" s="79"/>
      <c r="F39" s="42">
        <v>0</v>
      </c>
      <c r="G39" s="42" t="e">
        <f t="shared" si="0"/>
        <v>#DIV/0!</v>
      </c>
      <c r="H39" s="81"/>
    </row>
    <row r="40" spans="1:9" ht="25.5" x14ac:dyDescent="0.2">
      <c r="A40" s="48" t="s">
        <v>101</v>
      </c>
      <c r="B40" s="46" t="s">
        <v>102</v>
      </c>
      <c r="C40" s="42">
        <f>'[1]A.1 PRIHODI EK'!$F$40</f>
        <v>0</v>
      </c>
      <c r="D40" s="79"/>
      <c r="E40" s="79"/>
      <c r="F40" s="42">
        <v>0</v>
      </c>
      <c r="G40" s="42" t="e">
        <f t="shared" si="0"/>
        <v>#DIV/0!</v>
      </c>
      <c r="H40" s="81"/>
    </row>
    <row r="41" spans="1:9" x14ac:dyDescent="0.2">
      <c r="A41" s="48" t="s">
        <v>103</v>
      </c>
      <c r="B41" s="46" t="s">
        <v>104</v>
      </c>
      <c r="C41" s="42">
        <f>'[1]A.1 PRIHODI EK'!$F$41</f>
        <v>0</v>
      </c>
      <c r="D41" s="79"/>
      <c r="E41" s="79"/>
      <c r="F41" s="42">
        <v>0</v>
      </c>
      <c r="G41" s="42" t="e">
        <f t="shared" si="0"/>
        <v>#DIV/0!</v>
      </c>
      <c r="H41" s="81"/>
    </row>
    <row r="42" spans="1:9" x14ac:dyDescent="0.2">
      <c r="A42" s="82" t="s">
        <v>105</v>
      </c>
      <c r="B42" s="83" t="s">
        <v>106</v>
      </c>
      <c r="C42" s="81">
        <f>+C43+C44</f>
        <v>0</v>
      </c>
      <c r="D42" s="79"/>
      <c r="E42" s="79"/>
      <c r="F42" s="81">
        <f>+F43+F44</f>
        <v>0</v>
      </c>
      <c r="G42" s="81" t="e">
        <f t="shared" si="0"/>
        <v>#DIV/0!</v>
      </c>
      <c r="H42" s="81"/>
    </row>
    <row r="43" spans="1:9" x14ac:dyDescent="0.2">
      <c r="A43" s="48" t="s">
        <v>107</v>
      </c>
      <c r="B43" s="46" t="s">
        <v>108</v>
      </c>
      <c r="C43" s="42">
        <f>'[1]A.1 PRIHODI EK'!$F$43</f>
        <v>0</v>
      </c>
      <c r="D43" s="79"/>
      <c r="E43" s="79"/>
      <c r="F43" s="42">
        <v>0</v>
      </c>
      <c r="G43" s="42" t="e">
        <f t="shared" si="0"/>
        <v>#DIV/0!</v>
      </c>
      <c r="H43" s="81"/>
    </row>
    <row r="44" spans="1:9" x14ac:dyDescent="0.2">
      <c r="A44" s="48" t="s">
        <v>109</v>
      </c>
      <c r="B44" s="46" t="s">
        <v>110</v>
      </c>
      <c r="C44" s="42">
        <f>'[1]A.1 PRIHODI EK'!$F$44</f>
        <v>0</v>
      </c>
      <c r="D44" s="79"/>
      <c r="E44" s="79"/>
      <c r="F44" s="42">
        <v>0</v>
      </c>
      <c r="G44" s="42" t="e">
        <f t="shared" si="0"/>
        <v>#DIV/0!</v>
      </c>
      <c r="H44" s="81"/>
    </row>
    <row r="45" spans="1:9" ht="25.5" x14ac:dyDescent="0.2">
      <c r="A45" s="84" t="s">
        <v>111</v>
      </c>
      <c r="B45" s="85" t="s">
        <v>112</v>
      </c>
      <c r="C45" s="81">
        <f>+C46+C48</f>
        <v>222022.57</v>
      </c>
      <c r="D45" s="43">
        <v>759606</v>
      </c>
      <c r="E45" s="43">
        <v>759606</v>
      </c>
      <c r="F45" s="81">
        <f>+F46+F48</f>
        <v>284382.36000000004</v>
      </c>
      <c r="G45" s="81">
        <f>+F45/C45*100</f>
        <v>128.08713996959858</v>
      </c>
      <c r="H45" s="81">
        <f>+F45/E45*100</f>
        <v>37.438140299049778</v>
      </c>
      <c r="I45" s="137"/>
    </row>
    <row r="46" spans="1:9" x14ac:dyDescent="0.2">
      <c r="A46" s="82" t="s">
        <v>113</v>
      </c>
      <c r="B46" s="83" t="s">
        <v>114</v>
      </c>
      <c r="C46" s="81">
        <f>+C47</f>
        <v>0</v>
      </c>
      <c r="D46" s="79"/>
      <c r="E46" s="79"/>
      <c r="F46" s="81">
        <f>+F47</f>
        <v>0</v>
      </c>
      <c r="G46" s="81" t="e">
        <f t="shared" si="0"/>
        <v>#DIV/0!</v>
      </c>
      <c r="H46" s="81"/>
    </row>
    <row r="47" spans="1:9" x14ac:dyDescent="0.2">
      <c r="A47" s="48" t="s">
        <v>115</v>
      </c>
      <c r="B47" s="46" t="s">
        <v>116</v>
      </c>
      <c r="C47" s="42">
        <f>'[1]A.1 PRIHODI EK'!$F$47</f>
        <v>0</v>
      </c>
      <c r="D47" s="79"/>
      <c r="E47" s="79"/>
      <c r="F47" s="42">
        <v>0</v>
      </c>
      <c r="G47" s="42" t="e">
        <f t="shared" si="0"/>
        <v>#DIV/0!</v>
      </c>
      <c r="H47" s="81"/>
    </row>
    <row r="48" spans="1:9" x14ac:dyDescent="0.2">
      <c r="A48" s="82" t="s">
        <v>117</v>
      </c>
      <c r="B48" s="83" t="s">
        <v>118</v>
      </c>
      <c r="C48" s="81">
        <f>+C49+C50</f>
        <v>222022.57</v>
      </c>
      <c r="D48" s="132"/>
      <c r="E48" s="79"/>
      <c r="F48" s="81">
        <f>+F49+F50</f>
        <v>284382.36000000004</v>
      </c>
      <c r="G48" s="81">
        <f t="shared" si="0"/>
        <v>128.08713996959858</v>
      </c>
      <c r="H48" s="81"/>
    </row>
    <row r="49" spans="1:9" x14ac:dyDescent="0.2">
      <c r="A49" s="48" t="s">
        <v>119</v>
      </c>
      <c r="B49" s="46" t="s">
        <v>120</v>
      </c>
      <c r="C49" s="42">
        <f>'[1]A.1 PRIHODI EK'!$F$49</f>
        <v>0</v>
      </c>
      <c r="D49" s="79"/>
      <c r="E49" s="79"/>
      <c r="F49" s="42">
        <v>0</v>
      </c>
      <c r="G49" s="42" t="e">
        <f t="shared" si="0"/>
        <v>#DIV/0!</v>
      </c>
      <c r="H49" s="81"/>
    </row>
    <row r="50" spans="1:9" x14ac:dyDescent="0.2">
      <c r="A50" s="48" t="s">
        <v>121</v>
      </c>
      <c r="B50" s="46" t="s">
        <v>122</v>
      </c>
      <c r="C50" s="42">
        <f>'[1]A.1 PRIHODI EK'!$F$50</f>
        <v>222022.57</v>
      </c>
      <c r="D50" s="132"/>
      <c r="E50" s="79"/>
      <c r="F50" s="42">
        <v>284382.36000000004</v>
      </c>
      <c r="G50" s="42">
        <f t="shared" si="0"/>
        <v>128.08713996959858</v>
      </c>
      <c r="H50" s="81"/>
    </row>
    <row r="51" spans="1:9" ht="25.5" x14ac:dyDescent="0.2">
      <c r="A51" s="84" t="s">
        <v>123</v>
      </c>
      <c r="B51" s="85" t="s">
        <v>124</v>
      </c>
      <c r="C51" s="81">
        <f>+C52+C55</f>
        <v>1064406.25</v>
      </c>
      <c r="D51" s="43">
        <v>3360243</v>
      </c>
      <c r="E51" s="43">
        <v>3360243</v>
      </c>
      <c r="F51" s="81">
        <f>+F52+F55</f>
        <v>954125.94</v>
      </c>
      <c r="G51" s="81">
        <f>+F51/C51*100</f>
        <v>89.639265083233028</v>
      </c>
      <c r="H51" s="81">
        <f>+F51/E51*100</f>
        <v>28.394551822591403</v>
      </c>
      <c r="I51" s="137"/>
    </row>
    <row r="52" spans="1:9" x14ac:dyDescent="0.2">
      <c r="A52" s="82" t="s">
        <v>125</v>
      </c>
      <c r="B52" s="83" t="s">
        <v>126</v>
      </c>
      <c r="C52" s="81">
        <f>+C53+C54</f>
        <v>560282.87</v>
      </c>
      <c r="D52" s="132"/>
      <c r="E52" s="79"/>
      <c r="F52" s="81">
        <f>+F53+F54</f>
        <v>818358.12</v>
      </c>
      <c r="G52" s="81">
        <f t="shared" si="0"/>
        <v>146.06159920612959</v>
      </c>
      <c r="H52" s="81"/>
    </row>
    <row r="53" spans="1:9" x14ac:dyDescent="0.2">
      <c r="A53" s="48" t="s">
        <v>127</v>
      </c>
      <c r="B53" s="46" t="s">
        <v>128</v>
      </c>
      <c r="C53" s="42">
        <f>'[1]A.1 PRIHODI EK'!$F$53</f>
        <v>13978.77</v>
      </c>
      <c r="D53" s="132"/>
      <c r="E53" s="79"/>
      <c r="F53" s="42">
        <v>13024.62</v>
      </c>
      <c r="G53" s="42">
        <f t="shared" si="0"/>
        <v>93.174292158752166</v>
      </c>
      <c r="H53" s="81"/>
    </row>
    <row r="54" spans="1:9" x14ac:dyDescent="0.2">
      <c r="A54" s="48" t="s">
        <v>129</v>
      </c>
      <c r="B54" s="46" t="s">
        <v>130</v>
      </c>
      <c r="C54" s="42">
        <f>'[1]A.1 PRIHODI EK'!$F$54</f>
        <v>546304.1</v>
      </c>
      <c r="D54" s="132"/>
      <c r="E54" s="79"/>
      <c r="F54" s="42">
        <v>805333.5</v>
      </c>
      <c r="G54" s="42">
        <f t="shared" si="0"/>
        <v>147.41487387702199</v>
      </c>
      <c r="H54" s="81"/>
    </row>
    <row r="55" spans="1:9" x14ac:dyDescent="0.2">
      <c r="A55" s="82" t="s">
        <v>131</v>
      </c>
      <c r="B55" s="83" t="s">
        <v>132</v>
      </c>
      <c r="C55" s="81">
        <f>+C56+C57</f>
        <v>504123.38</v>
      </c>
      <c r="D55" s="132"/>
      <c r="E55" s="79"/>
      <c r="F55" s="81">
        <f>+F56+F57</f>
        <v>135767.82</v>
      </c>
      <c r="G55" s="81">
        <f t="shared" si="0"/>
        <v>26.931466658023279</v>
      </c>
      <c r="H55" s="81"/>
    </row>
    <row r="56" spans="1:9" x14ac:dyDescent="0.2">
      <c r="A56" s="48" t="s">
        <v>133</v>
      </c>
      <c r="B56" s="46" t="s">
        <v>134</v>
      </c>
      <c r="C56" s="42">
        <f>'[1]A.1 PRIHODI EK'!$F$56</f>
        <v>504083.38</v>
      </c>
      <c r="D56" s="132"/>
      <c r="E56" s="79"/>
      <c r="F56" s="42">
        <v>106019.37</v>
      </c>
      <c r="G56" s="42">
        <f t="shared" si="0"/>
        <v>21.03210980691329</v>
      </c>
      <c r="H56" s="81"/>
    </row>
    <row r="57" spans="1:9" x14ac:dyDescent="0.2">
      <c r="A57" s="48" t="s">
        <v>135</v>
      </c>
      <c r="B57" s="46" t="s">
        <v>136</v>
      </c>
      <c r="C57" s="42">
        <f>'[1]A.1 PRIHODI EK'!$F$57</f>
        <v>40</v>
      </c>
      <c r="D57" s="132"/>
      <c r="E57" s="79"/>
      <c r="F57" s="42">
        <v>29748.45</v>
      </c>
      <c r="G57" s="42">
        <f t="shared" si="0"/>
        <v>74371.125</v>
      </c>
      <c r="H57" s="81"/>
    </row>
    <row r="58" spans="1:9" x14ac:dyDescent="0.2">
      <c r="A58" s="84">
        <v>67</v>
      </c>
      <c r="B58" s="85" t="s">
        <v>137</v>
      </c>
      <c r="C58" s="81">
        <f>+C59+C63</f>
        <v>22104590.590000004</v>
      </c>
      <c r="D58" s="43">
        <v>28063176</v>
      </c>
      <c r="E58" s="43">
        <v>28063176</v>
      </c>
      <c r="F58" s="81">
        <f>+F59+F63</f>
        <v>21474814.520000003</v>
      </c>
      <c r="G58" s="81">
        <f>+F58/C58*100</f>
        <v>97.150926331633087</v>
      </c>
      <c r="H58" s="81">
        <f>+F58/E58*100</f>
        <v>76.523108147132035</v>
      </c>
      <c r="I58" s="137"/>
    </row>
    <row r="59" spans="1:9" x14ac:dyDescent="0.2">
      <c r="A59" s="82">
        <v>671</v>
      </c>
      <c r="B59" s="83" t="s">
        <v>137</v>
      </c>
      <c r="C59" s="81">
        <f>+C60+C61+C62</f>
        <v>22104590.590000004</v>
      </c>
      <c r="D59" s="132"/>
      <c r="E59" s="79"/>
      <c r="F59" s="81">
        <f>+F60+F61+F62</f>
        <v>21474814.520000003</v>
      </c>
      <c r="G59" s="81">
        <f t="shared" si="0"/>
        <v>97.150926331633087</v>
      </c>
      <c r="H59" s="81"/>
    </row>
    <row r="60" spans="1:9" s="131" customFormat="1" x14ac:dyDescent="0.2">
      <c r="A60" s="48">
        <v>3711</v>
      </c>
      <c r="B60" s="46" t="s">
        <v>138</v>
      </c>
      <c r="C60" s="128">
        <f>'[1]A.1 PRIHODI EK'!$F$60</f>
        <v>10800938.880000001</v>
      </c>
      <c r="D60" s="132"/>
      <c r="E60" s="129"/>
      <c r="F60" s="128">
        <v>9910526.3800000008</v>
      </c>
      <c r="G60" s="128">
        <f t="shared" si="0"/>
        <v>91.756156479611519</v>
      </c>
      <c r="H60" s="130"/>
    </row>
    <row r="61" spans="1:9" s="131" customFormat="1" x14ac:dyDescent="0.2">
      <c r="A61" s="48">
        <v>3712</v>
      </c>
      <c r="B61" s="46" t="s">
        <v>138</v>
      </c>
      <c r="C61" s="128">
        <f>'[1]A.1 PRIHODI EK'!$F$61</f>
        <v>11303651.710000001</v>
      </c>
      <c r="D61" s="132"/>
      <c r="E61" s="129"/>
      <c r="F61" s="128">
        <v>11564288.140000001</v>
      </c>
      <c r="G61" s="128">
        <f t="shared" si="0"/>
        <v>102.30577194597585</v>
      </c>
      <c r="H61" s="130"/>
    </row>
    <row r="62" spans="1:9" s="131" customFormat="1" x14ac:dyDescent="0.2">
      <c r="A62" s="48">
        <v>3714</v>
      </c>
      <c r="B62" s="46" t="s">
        <v>139</v>
      </c>
      <c r="C62" s="128">
        <f>'[1]A.1 PRIHODI EK'!$F$62</f>
        <v>0</v>
      </c>
      <c r="D62" s="129"/>
      <c r="E62" s="129"/>
      <c r="F62" s="128">
        <v>0</v>
      </c>
      <c r="G62" s="128" t="e">
        <f t="shared" si="0"/>
        <v>#DIV/0!</v>
      </c>
      <c r="H62" s="130"/>
    </row>
    <row r="63" spans="1:9" x14ac:dyDescent="0.2">
      <c r="A63" s="82">
        <v>673</v>
      </c>
      <c r="B63" s="83" t="s">
        <v>140</v>
      </c>
      <c r="C63" s="81">
        <f>+C64</f>
        <v>0</v>
      </c>
      <c r="D63" s="79"/>
      <c r="E63" s="79"/>
      <c r="F63" s="81">
        <f>+F64</f>
        <v>0</v>
      </c>
      <c r="G63" s="81" t="e">
        <f t="shared" si="0"/>
        <v>#DIV/0!</v>
      </c>
      <c r="H63" s="81"/>
    </row>
    <row r="64" spans="1:9" x14ac:dyDescent="0.2">
      <c r="A64" s="48">
        <v>6731</v>
      </c>
      <c r="B64" s="46" t="s">
        <v>140</v>
      </c>
      <c r="C64" s="42">
        <f>'[1]A.1 PRIHODI EK'!$F$64</f>
        <v>0</v>
      </c>
      <c r="D64" s="79"/>
      <c r="E64" s="79"/>
      <c r="F64" s="42">
        <v>0</v>
      </c>
      <c r="G64" s="42" t="e">
        <f t="shared" si="0"/>
        <v>#DIV/0!</v>
      </c>
      <c r="H64" s="81"/>
    </row>
    <row r="65" spans="1:9" x14ac:dyDescent="0.2">
      <c r="A65" s="84" t="s">
        <v>141</v>
      </c>
      <c r="B65" s="85" t="s">
        <v>142</v>
      </c>
      <c r="C65" s="81">
        <f>+C66+C68</f>
        <v>5414.08</v>
      </c>
      <c r="D65" s="43">
        <v>10814</v>
      </c>
      <c r="E65" s="43">
        <v>10814</v>
      </c>
      <c r="F65" s="81">
        <f>+F66+F68</f>
        <v>439.58</v>
      </c>
      <c r="G65" s="81">
        <f>+F65/C65*100</f>
        <v>8.1192003073467696</v>
      </c>
      <c r="H65" s="81">
        <f>+F65/E65*100</f>
        <v>4.0649158498243017</v>
      </c>
      <c r="I65" s="137"/>
    </row>
    <row r="66" spans="1:9" x14ac:dyDescent="0.2">
      <c r="A66" s="82" t="s">
        <v>143</v>
      </c>
      <c r="B66" s="83" t="s">
        <v>144</v>
      </c>
      <c r="C66" s="81">
        <f>+C67</f>
        <v>0</v>
      </c>
      <c r="D66" s="132"/>
      <c r="E66" s="79"/>
      <c r="F66" s="81">
        <f>+F67</f>
        <v>0</v>
      </c>
      <c r="G66" s="81" t="e">
        <f t="shared" si="0"/>
        <v>#DIV/0!</v>
      </c>
      <c r="H66" s="81"/>
    </row>
    <row r="67" spans="1:9" x14ac:dyDescent="0.2">
      <c r="A67" s="48" t="s">
        <v>145</v>
      </c>
      <c r="B67" s="46" t="s">
        <v>146</v>
      </c>
      <c r="C67" s="42">
        <f>'[1]A.1 PRIHODI EK'!$F$67</f>
        <v>0</v>
      </c>
      <c r="D67" s="132"/>
      <c r="E67" s="79"/>
      <c r="F67" s="42">
        <v>0</v>
      </c>
      <c r="G67" s="42" t="e">
        <f t="shared" si="0"/>
        <v>#DIV/0!</v>
      </c>
      <c r="H67" s="81"/>
    </row>
    <row r="68" spans="1:9" x14ac:dyDescent="0.2">
      <c r="A68" s="82" t="s">
        <v>147</v>
      </c>
      <c r="B68" s="83" t="s">
        <v>148</v>
      </c>
      <c r="C68" s="81">
        <f>+C69</f>
        <v>5414.08</v>
      </c>
      <c r="D68" s="132"/>
      <c r="E68" s="79"/>
      <c r="F68" s="81">
        <f>+F69</f>
        <v>439.58</v>
      </c>
      <c r="G68" s="81">
        <f t="shared" si="0"/>
        <v>8.1192003073467696</v>
      </c>
      <c r="H68" s="81"/>
    </row>
    <row r="69" spans="1:9" x14ac:dyDescent="0.2">
      <c r="A69" s="48" t="s">
        <v>149</v>
      </c>
      <c r="B69" s="46" t="s">
        <v>148</v>
      </c>
      <c r="C69" s="42">
        <f>'[1]A.1 PRIHODI EK'!$F$69</f>
        <v>5414.08</v>
      </c>
      <c r="D69" s="132"/>
      <c r="E69" s="79"/>
      <c r="F69" s="42">
        <v>439.58</v>
      </c>
      <c r="G69" s="42">
        <f t="shared" si="0"/>
        <v>8.1192003073467696</v>
      </c>
      <c r="H69" s="81"/>
    </row>
    <row r="70" spans="1:9" x14ac:dyDescent="0.2">
      <c r="A70" s="96" t="s">
        <v>150</v>
      </c>
      <c r="B70" s="97" t="s">
        <v>151</v>
      </c>
      <c r="C70" s="98">
        <f>+C71+C76</f>
        <v>0</v>
      </c>
      <c r="D70" s="99">
        <f>+D71+D76</f>
        <v>0</v>
      </c>
      <c r="E70" s="99">
        <f>+E71+E76</f>
        <v>0</v>
      </c>
      <c r="F70" s="98">
        <f>+F71+F76</f>
        <v>2800</v>
      </c>
      <c r="G70" s="100" t="e">
        <f>+F70/C70*100</f>
        <v>#DIV/0!</v>
      </c>
      <c r="H70" s="100" t="e">
        <f>+F70/E70*100</f>
        <v>#DIV/0!</v>
      </c>
      <c r="I70" s="138"/>
    </row>
    <row r="71" spans="1:9" x14ac:dyDescent="0.2">
      <c r="A71" s="84" t="s">
        <v>152</v>
      </c>
      <c r="B71" s="85" t="s">
        <v>153</v>
      </c>
      <c r="C71" s="81">
        <f>+C72+C74</f>
        <v>0</v>
      </c>
      <c r="D71" s="43">
        <v>0</v>
      </c>
      <c r="E71" s="43">
        <v>0</v>
      </c>
      <c r="F71" s="81">
        <f>+F72+F74</f>
        <v>0</v>
      </c>
      <c r="G71" s="81" t="e">
        <f>+F71/C71*100</f>
        <v>#DIV/0!</v>
      </c>
      <c r="H71" s="81" t="e">
        <f>+F71/E71*100</f>
        <v>#DIV/0!</v>
      </c>
    </row>
    <row r="72" spans="1:9" x14ac:dyDescent="0.2">
      <c r="A72" s="82" t="s">
        <v>154</v>
      </c>
      <c r="B72" s="83" t="s">
        <v>155</v>
      </c>
      <c r="C72" s="81">
        <f>+C73</f>
        <v>0</v>
      </c>
      <c r="D72" s="79"/>
      <c r="E72" s="79"/>
      <c r="F72" s="81">
        <f>+F73</f>
        <v>0</v>
      </c>
      <c r="G72" s="81" t="e">
        <f t="shared" si="0"/>
        <v>#DIV/0!</v>
      </c>
      <c r="H72" s="81"/>
    </row>
    <row r="73" spans="1:9" x14ac:dyDescent="0.2">
      <c r="A73" s="48" t="s">
        <v>156</v>
      </c>
      <c r="B73" s="46" t="s">
        <v>157</v>
      </c>
      <c r="C73" s="42"/>
      <c r="D73" s="79"/>
      <c r="E73" s="79"/>
      <c r="F73" s="42"/>
      <c r="G73" s="42" t="e">
        <f t="shared" ref="G73:G88" si="1">+F73/C73*100</f>
        <v>#DIV/0!</v>
      </c>
      <c r="H73" s="81"/>
    </row>
    <row r="74" spans="1:9" x14ac:dyDescent="0.2">
      <c r="A74" s="82" t="s">
        <v>158</v>
      </c>
      <c r="B74" s="83" t="s">
        <v>159</v>
      </c>
      <c r="C74" s="81">
        <f>+C75</f>
        <v>0</v>
      </c>
      <c r="D74" s="79"/>
      <c r="E74" s="79"/>
      <c r="F74" s="81">
        <f>+F75</f>
        <v>0</v>
      </c>
      <c r="G74" s="81" t="e">
        <f t="shared" si="1"/>
        <v>#DIV/0!</v>
      </c>
      <c r="H74" s="81"/>
    </row>
    <row r="75" spans="1:9" x14ac:dyDescent="0.2">
      <c r="A75" s="48" t="s">
        <v>160</v>
      </c>
      <c r="B75" s="46" t="s">
        <v>161</v>
      </c>
      <c r="C75" s="42"/>
      <c r="D75" s="79"/>
      <c r="E75" s="79"/>
      <c r="F75" s="42"/>
      <c r="G75" s="42" t="e">
        <f t="shared" si="1"/>
        <v>#DIV/0!</v>
      </c>
      <c r="H75" s="81"/>
    </row>
    <row r="76" spans="1:9" x14ac:dyDescent="0.2">
      <c r="A76" s="84" t="s">
        <v>162</v>
      </c>
      <c r="B76" s="85" t="s">
        <v>163</v>
      </c>
      <c r="C76" s="81">
        <f>+C77+C80+C85+C88</f>
        <v>0</v>
      </c>
      <c r="D76" s="43">
        <v>0</v>
      </c>
      <c r="E76" s="43">
        <v>0</v>
      </c>
      <c r="F76" s="81">
        <f>+F77+F80+F85+F88</f>
        <v>2800</v>
      </c>
      <c r="G76" s="81" t="e">
        <f>+F76/C76*100</f>
        <v>#DIV/0!</v>
      </c>
      <c r="H76" s="81" t="e">
        <f>+F76/E76*100</f>
        <v>#DIV/0!</v>
      </c>
    </row>
    <row r="77" spans="1:9" x14ac:dyDescent="0.2">
      <c r="A77" s="82" t="s">
        <v>164</v>
      </c>
      <c r="B77" s="83" t="s">
        <v>165</v>
      </c>
      <c r="C77" s="81">
        <f>+C78+C79</f>
        <v>0</v>
      </c>
      <c r="D77" s="79"/>
      <c r="E77" s="79"/>
      <c r="F77" s="81">
        <f>+F78+F79</f>
        <v>0</v>
      </c>
      <c r="G77" s="81" t="e">
        <f t="shared" si="1"/>
        <v>#DIV/0!</v>
      </c>
      <c r="H77" s="81"/>
    </row>
    <row r="78" spans="1:9" x14ac:dyDescent="0.2">
      <c r="A78" s="48" t="s">
        <v>166</v>
      </c>
      <c r="B78" s="46" t="s">
        <v>167</v>
      </c>
      <c r="C78" s="42"/>
      <c r="D78" s="79"/>
      <c r="E78" s="79"/>
      <c r="F78" s="42"/>
      <c r="G78" s="42" t="e">
        <f>+F78/C78*100</f>
        <v>#DIV/0!</v>
      </c>
      <c r="H78" s="81"/>
    </row>
    <row r="79" spans="1:9" x14ac:dyDescent="0.2">
      <c r="A79" s="48" t="s">
        <v>168</v>
      </c>
      <c r="B79" s="46" t="s">
        <v>169</v>
      </c>
      <c r="C79" s="42"/>
      <c r="D79" s="79"/>
      <c r="E79" s="79"/>
      <c r="F79" s="42"/>
      <c r="G79" s="42" t="e">
        <f t="shared" si="1"/>
        <v>#DIV/0!</v>
      </c>
      <c r="H79" s="81"/>
    </row>
    <row r="80" spans="1:9" x14ac:dyDescent="0.2">
      <c r="A80" s="82" t="s">
        <v>170</v>
      </c>
      <c r="B80" s="83" t="s">
        <v>171</v>
      </c>
      <c r="C80" s="81">
        <f>+C81+C83+C84</f>
        <v>0</v>
      </c>
      <c r="D80" s="79"/>
      <c r="E80" s="79"/>
      <c r="F80" s="130">
        <f>+F81+F82+F83+F84</f>
        <v>2800</v>
      </c>
      <c r="G80" s="81" t="e">
        <f t="shared" si="1"/>
        <v>#DIV/0!</v>
      </c>
      <c r="H80" s="81"/>
    </row>
    <row r="81" spans="1:8" x14ac:dyDescent="0.2">
      <c r="A81" s="48" t="s">
        <v>172</v>
      </c>
      <c r="B81" s="46" t="s">
        <v>173</v>
      </c>
      <c r="C81" s="42"/>
      <c r="D81" s="79"/>
      <c r="E81" s="79"/>
      <c r="F81" s="42"/>
      <c r="G81" s="42" t="e">
        <f t="shared" si="1"/>
        <v>#DIV/0!</v>
      </c>
      <c r="H81" s="133"/>
    </row>
    <row r="82" spans="1:8" x14ac:dyDescent="0.2">
      <c r="A82" s="48">
        <v>7223</v>
      </c>
      <c r="B82" s="46" t="s">
        <v>174</v>
      </c>
      <c r="C82" s="128"/>
      <c r="D82" s="129"/>
      <c r="E82" s="129"/>
      <c r="F82" s="128">
        <v>2800</v>
      </c>
      <c r="G82" s="128" t="e">
        <f t="shared" si="1"/>
        <v>#DIV/0!</v>
      </c>
      <c r="H82" s="133"/>
    </row>
    <row r="83" spans="1:8" x14ac:dyDescent="0.2">
      <c r="A83" s="48" t="s">
        <v>175</v>
      </c>
      <c r="B83" s="46" t="s">
        <v>176</v>
      </c>
      <c r="C83" s="42"/>
      <c r="D83" s="79"/>
      <c r="E83" s="79"/>
      <c r="F83" s="42"/>
      <c r="G83" s="42" t="e">
        <f t="shared" si="1"/>
        <v>#DIV/0!</v>
      </c>
      <c r="H83" s="81"/>
    </row>
    <row r="84" spans="1:8" x14ac:dyDescent="0.2">
      <c r="A84" s="48" t="s">
        <v>177</v>
      </c>
      <c r="B84" s="46" t="s">
        <v>178</v>
      </c>
      <c r="C84" s="42"/>
      <c r="D84" s="79"/>
      <c r="E84" s="79"/>
      <c r="F84" s="42"/>
      <c r="G84" s="42" t="e">
        <f t="shared" si="1"/>
        <v>#DIV/0!</v>
      </c>
      <c r="H84" s="81"/>
    </row>
    <row r="85" spans="1:8" x14ac:dyDescent="0.2">
      <c r="A85" s="82" t="s">
        <v>179</v>
      </c>
      <c r="B85" s="83" t="s">
        <v>180</v>
      </c>
      <c r="C85" s="81">
        <f>+C86+C87</f>
        <v>0</v>
      </c>
      <c r="D85" s="79"/>
      <c r="E85" s="79"/>
      <c r="F85" s="81">
        <f>+F86+F87</f>
        <v>0</v>
      </c>
      <c r="G85" s="81" t="e">
        <f t="shared" si="1"/>
        <v>#DIV/0!</v>
      </c>
      <c r="H85" s="81"/>
    </row>
    <row r="86" spans="1:8" x14ac:dyDescent="0.2">
      <c r="A86" s="48" t="s">
        <v>181</v>
      </c>
      <c r="B86" s="46" t="s">
        <v>182</v>
      </c>
      <c r="C86" s="42"/>
      <c r="D86" s="79"/>
      <c r="E86" s="79"/>
      <c r="F86" s="42"/>
      <c r="G86" s="42" t="e">
        <f t="shared" si="1"/>
        <v>#DIV/0!</v>
      </c>
      <c r="H86" s="81"/>
    </row>
    <row r="87" spans="1:8" x14ac:dyDescent="0.2">
      <c r="A87" s="48" t="s">
        <v>183</v>
      </c>
      <c r="B87" s="46" t="s">
        <v>184</v>
      </c>
      <c r="C87" s="42"/>
      <c r="D87" s="79"/>
      <c r="E87" s="79"/>
      <c r="F87" s="42"/>
      <c r="G87" s="42" t="e">
        <f t="shared" si="1"/>
        <v>#DIV/0!</v>
      </c>
      <c r="H87" s="81"/>
    </row>
    <row r="88" spans="1:8" x14ac:dyDescent="0.2">
      <c r="A88" s="82" t="s">
        <v>185</v>
      </c>
      <c r="B88" s="83" t="s">
        <v>186</v>
      </c>
      <c r="C88" s="81">
        <f>+C89</f>
        <v>0</v>
      </c>
      <c r="D88" s="79"/>
      <c r="E88" s="79"/>
      <c r="F88" s="81">
        <f>+F89</f>
        <v>0</v>
      </c>
      <c r="G88" s="81" t="e">
        <f t="shared" si="1"/>
        <v>#DIV/0!</v>
      </c>
      <c r="H88" s="81"/>
    </row>
    <row r="89" spans="1:8" x14ac:dyDescent="0.2">
      <c r="A89" s="48" t="s">
        <v>187</v>
      </c>
      <c r="B89" s="46" t="s">
        <v>188</v>
      </c>
      <c r="C89" s="42"/>
      <c r="D89" s="79"/>
      <c r="E89" s="79"/>
      <c r="F89" s="42"/>
      <c r="G89" s="42" t="e">
        <f>+F89/C89*100</f>
        <v>#DIV/0!</v>
      </c>
      <c r="H89" s="81"/>
    </row>
  </sheetData>
  <mergeCells count="5">
    <mergeCell ref="A8:B8"/>
    <mergeCell ref="A7:B7"/>
    <mergeCell ref="A5:H5"/>
    <mergeCell ref="A3:H3"/>
    <mergeCell ref="A1:H1"/>
  </mergeCells>
  <pageMargins left="0.70866141732283472" right="0.70866141732283472" top="0.55118110236220474" bottom="0.55118110236220474" header="0.31496062992125984" footer="0.31496062992125984"/>
  <pageSetup paperSize="9" scale="72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72"/>
  <sheetViews>
    <sheetView tabSelected="1" topLeftCell="A126" zoomScaleNormal="100" workbookViewId="0">
      <selection activeCell="A7" sqref="A7:H163"/>
    </sheetView>
  </sheetViews>
  <sheetFormatPr defaultRowHeight="12.75" x14ac:dyDescent="0.2"/>
  <cols>
    <col min="1" max="1" width="16.7109375" style="30" customWidth="1"/>
    <col min="2" max="2" width="48.140625" style="33" customWidth="1"/>
    <col min="3" max="3" width="20.140625" style="34" customWidth="1"/>
    <col min="4" max="5" width="17.5703125" style="35" bestFit="1" customWidth="1"/>
    <col min="6" max="6" width="16.42578125" style="34" bestFit="1" customWidth="1"/>
    <col min="7" max="7" width="15.5703125" style="34" bestFit="1" customWidth="1"/>
    <col min="8" max="8" width="11.85546875" style="34" bestFit="1" customWidth="1"/>
    <col min="9" max="9" width="15.42578125" style="30" bestFit="1" customWidth="1"/>
    <col min="10" max="10" width="9.42578125" style="30" bestFit="1" customWidth="1"/>
    <col min="11" max="11" width="15.42578125" style="30" bestFit="1" customWidth="1"/>
    <col min="12" max="12" width="9.42578125" style="30" bestFit="1" customWidth="1"/>
    <col min="13" max="256" width="9.140625" style="30"/>
    <col min="257" max="257" width="19" style="30" customWidth="1"/>
    <col min="258" max="258" width="57.5703125" style="30" customWidth="1"/>
    <col min="259" max="259" width="20.140625" style="30" customWidth="1"/>
    <col min="260" max="261" width="17.5703125" style="30" bestFit="1" customWidth="1"/>
    <col min="262" max="262" width="16.42578125" style="30" bestFit="1" customWidth="1"/>
    <col min="263" max="263" width="15.5703125" style="30" bestFit="1" customWidth="1"/>
    <col min="264" max="264" width="11.85546875" style="30" bestFit="1" customWidth="1"/>
    <col min="265" max="265" width="15.42578125" style="30" bestFit="1" customWidth="1"/>
    <col min="266" max="266" width="9.42578125" style="30" bestFit="1" customWidth="1"/>
    <col min="267" max="267" width="15.42578125" style="30" bestFit="1" customWidth="1"/>
    <col min="268" max="268" width="9.42578125" style="30" bestFit="1" customWidth="1"/>
    <col min="269" max="512" width="9.140625" style="30"/>
    <col min="513" max="513" width="19" style="30" customWidth="1"/>
    <col min="514" max="514" width="57.5703125" style="30" customWidth="1"/>
    <col min="515" max="515" width="20.140625" style="30" customWidth="1"/>
    <col min="516" max="517" width="17.5703125" style="30" bestFit="1" customWidth="1"/>
    <col min="518" max="518" width="16.42578125" style="30" bestFit="1" customWidth="1"/>
    <col min="519" max="519" width="15.5703125" style="30" bestFit="1" customWidth="1"/>
    <col min="520" max="520" width="11.85546875" style="30" bestFit="1" customWidth="1"/>
    <col min="521" max="521" width="15.42578125" style="30" bestFit="1" customWidth="1"/>
    <col min="522" max="522" width="9.42578125" style="30" bestFit="1" customWidth="1"/>
    <col min="523" max="523" width="15.42578125" style="30" bestFit="1" customWidth="1"/>
    <col min="524" max="524" width="9.42578125" style="30" bestFit="1" customWidth="1"/>
    <col min="525" max="768" width="9.140625" style="30"/>
    <col min="769" max="769" width="19" style="30" customWidth="1"/>
    <col min="770" max="770" width="57.5703125" style="30" customWidth="1"/>
    <col min="771" max="771" width="20.140625" style="30" customWidth="1"/>
    <col min="772" max="773" width="17.5703125" style="30" bestFit="1" customWidth="1"/>
    <col min="774" max="774" width="16.42578125" style="30" bestFit="1" customWidth="1"/>
    <col min="775" max="775" width="15.5703125" style="30" bestFit="1" customWidth="1"/>
    <col min="776" max="776" width="11.85546875" style="30" bestFit="1" customWidth="1"/>
    <col min="777" max="777" width="15.42578125" style="30" bestFit="1" customWidth="1"/>
    <col min="778" max="778" width="9.42578125" style="30" bestFit="1" customWidth="1"/>
    <col min="779" max="779" width="15.42578125" style="30" bestFit="1" customWidth="1"/>
    <col min="780" max="780" width="9.42578125" style="30" bestFit="1" customWidth="1"/>
    <col min="781" max="1024" width="9.140625" style="30"/>
    <col min="1025" max="1025" width="19" style="30" customWidth="1"/>
    <col min="1026" max="1026" width="57.5703125" style="30" customWidth="1"/>
    <col min="1027" max="1027" width="20.140625" style="30" customWidth="1"/>
    <col min="1028" max="1029" width="17.5703125" style="30" bestFit="1" customWidth="1"/>
    <col min="1030" max="1030" width="16.42578125" style="30" bestFit="1" customWidth="1"/>
    <col min="1031" max="1031" width="15.5703125" style="30" bestFit="1" customWidth="1"/>
    <col min="1032" max="1032" width="11.85546875" style="30" bestFit="1" customWidth="1"/>
    <col min="1033" max="1033" width="15.42578125" style="30" bestFit="1" customWidth="1"/>
    <col min="1034" max="1034" width="9.42578125" style="30" bestFit="1" customWidth="1"/>
    <col min="1035" max="1035" width="15.42578125" style="30" bestFit="1" customWidth="1"/>
    <col min="1036" max="1036" width="9.42578125" style="30" bestFit="1" customWidth="1"/>
    <col min="1037" max="1280" width="9.140625" style="30"/>
    <col min="1281" max="1281" width="19" style="30" customWidth="1"/>
    <col min="1282" max="1282" width="57.5703125" style="30" customWidth="1"/>
    <col min="1283" max="1283" width="20.140625" style="30" customWidth="1"/>
    <col min="1284" max="1285" width="17.5703125" style="30" bestFit="1" customWidth="1"/>
    <col min="1286" max="1286" width="16.42578125" style="30" bestFit="1" customWidth="1"/>
    <col min="1287" max="1287" width="15.5703125" style="30" bestFit="1" customWidth="1"/>
    <col min="1288" max="1288" width="11.85546875" style="30" bestFit="1" customWidth="1"/>
    <col min="1289" max="1289" width="15.42578125" style="30" bestFit="1" customWidth="1"/>
    <col min="1290" max="1290" width="9.42578125" style="30" bestFit="1" customWidth="1"/>
    <col min="1291" max="1291" width="15.42578125" style="30" bestFit="1" customWidth="1"/>
    <col min="1292" max="1292" width="9.42578125" style="30" bestFit="1" customWidth="1"/>
    <col min="1293" max="1536" width="9.140625" style="30"/>
    <col min="1537" max="1537" width="19" style="30" customWidth="1"/>
    <col min="1538" max="1538" width="57.5703125" style="30" customWidth="1"/>
    <col min="1539" max="1539" width="20.140625" style="30" customWidth="1"/>
    <col min="1540" max="1541" width="17.5703125" style="30" bestFit="1" customWidth="1"/>
    <col min="1542" max="1542" width="16.42578125" style="30" bestFit="1" customWidth="1"/>
    <col min="1543" max="1543" width="15.5703125" style="30" bestFit="1" customWidth="1"/>
    <col min="1544" max="1544" width="11.85546875" style="30" bestFit="1" customWidth="1"/>
    <col min="1545" max="1545" width="15.42578125" style="30" bestFit="1" customWidth="1"/>
    <col min="1546" max="1546" width="9.42578125" style="30" bestFit="1" customWidth="1"/>
    <col min="1547" max="1547" width="15.42578125" style="30" bestFit="1" customWidth="1"/>
    <col min="1548" max="1548" width="9.42578125" style="30" bestFit="1" customWidth="1"/>
    <col min="1549" max="1792" width="9.140625" style="30"/>
    <col min="1793" max="1793" width="19" style="30" customWidth="1"/>
    <col min="1794" max="1794" width="57.5703125" style="30" customWidth="1"/>
    <col min="1795" max="1795" width="20.140625" style="30" customWidth="1"/>
    <col min="1796" max="1797" width="17.5703125" style="30" bestFit="1" customWidth="1"/>
    <col min="1798" max="1798" width="16.42578125" style="30" bestFit="1" customWidth="1"/>
    <col min="1799" max="1799" width="15.5703125" style="30" bestFit="1" customWidth="1"/>
    <col min="1800" max="1800" width="11.85546875" style="30" bestFit="1" customWidth="1"/>
    <col min="1801" max="1801" width="15.42578125" style="30" bestFit="1" customWidth="1"/>
    <col min="1802" max="1802" width="9.42578125" style="30" bestFit="1" customWidth="1"/>
    <col min="1803" max="1803" width="15.42578125" style="30" bestFit="1" customWidth="1"/>
    <col min="1804" max="1804" width="9.42578125" style="30" bestFit="1" customWidth="1"/>
    <col min="1805" max="2048" width="9.140625" style="30"/>
    <col min="2049" max="2049" width="19" style="30" customWidth="1"/>
    <col min="2050" max="2050" width="57.5703125" style="30" customWidth="1"/>
    <col min="2051" max="2051" width="20.140625" style="30" customWidth="1"/>
    <col min="2052" max="2053" width="17.5703125" style="30" bestFit="1" customWidth="1"/>
    <col min="2054" max="2054" width="16.42578125" style="30" bestFit="1" customWidth="1"/>
    <col min="2055" max="2055" width="15.5703125" style="30" bestFit="1" customWidth="1"/>
    <col min="2056" max="2056" width="11.85546875" style="30" bestFit="1" customWidth="1"/>
    <col min="2057" max="2057" width="15.42578125" style="30" bestFit="1" customWidth="1"/>
    <col min="2058" max="2058" width="9.42578125" style="30" bestFit="1" customWidth="1"/>
    <col min="2059" max="2059" width="15.42578125" style="30" bestFit="1" customWidth="1"/>
    <col min="2060" max="2060" width="9.42578125" style="30" bestFit="1" customWidth="1"/>
    <col min="2061" max="2304" width="9.140625" style="30"/>
    <col min="2305" max="2305" width="19" style="30" customWidth="1"/>
    <col min="2306" max="2306" width="57.5703125" style="30" customWidth="1"/>
    <col min="2307" max="2307" width="20.140625" style="30" customWidth="1"/>
    <col min="2308" max="2309" width="17.5703125" style="30" bestFit="1" customWidth="1"/>
    <col min="2310" max="2310" width="16.42578125" style="30" bestFit="1" customWidth="1"/>
    <col min="2311" max="2311" width="15.5703125" style="30" bestFit="1" customWidth="1"/>
    <col min="2312" max="2312" width="11.85546875" style="30" bestFit="1" customWidth="1"/>
    <col min="2313" max="2313" width="15.42578125" style="30" bestFit="1" customWidth="1"/>
    <col min="2314" max="2314" width="9.42578125" style="30" bestFit="1" customWidth="1"/>
    <col min="2315" max="2315" width="15.42578125" style="30" bestFit="1" customWidth="1"/>
    <col min="2316" max="2316" width="9.42578125" style="30" bestFit="1" customWidth="1"/>
    <col min="2317" max="2560" width="9.140625" style="30"/>
    <col min="2561" max="2561" width="19" style="30" customWidth="1"/>
    <col min="2562" max="2562" width="57.5703125" style="30" customWidth="1"/>
    <col min="2563" max="2563" width="20.140625" style="30" customWidth="1"/>
    <col min="2564" max="2565" width="17.5703125" style="30" bestFit="1" customWidth="1"/>
    <col min="2566" max="2566" width="16.42578125" style="30" bestFit="1" customWidth="1"/>
    <col min="2567" max="2567" width="15.5703125" style="30" bestFit="1" customWidth="1"/>
    <col min="2568" max="2568" width="11.85546875" style="30" bestFit="1" customWidth="1"/>
    <col min="2569" max="2569" width="15.42578125" style="30" bestFit="1" customWidth="1"/>
    <col min="2570" max="2570" width="9.42578125" style="30" bestFit="1" customWidth="1"/>
    <col min="2571" max="2571" width="15.42578125" style="30" bestFit="1" customWidth="1"/>
    <col min="2572" max="2572" width="9.42578125" style="30" bestFit="1" customWidth="1"/>
    <col min="2573" max="2816" width="9.140625" style="30"/>
    <col min="2817" max="2817" width="19" style="30" customWidth="1"/>
    <col min="2818" max="2818" width="57.5703125" style="30" customWidth="1"/>
    <col min="2819" max="2819" width="20.140625" style="30" customWidth="1"/>
    <col min="2820" max="2821" width="17.5703125" style="30" bestFit="1" customWidth="1"/>
    <col min="2822" max="2822" width="16.42578125" style="30" bestFit="1" customWidth="1"/>
    <col min="2823" max="2823" width="15.5703125" style="30" bestFit="1" customWidth="1"/>
    <col min="2824" max="2824" width="11.85546875" style="30" bestFit="1" customWidth="1"/>
    <col min="2825" max="2825" width="15.42578125" style="30" bestFit="1" customWidth="1"/>
    <col min="2826" max="2826" width="9.42578125" style="30" bestFit="1" customWidth="1"/>
    <col min="2827" max="2827" width="15.42578125" style="30" bestFit="1" customWidth="1"/>
    <col min="2828" max="2828" width="9.42578125" style="30" bestFit="1" customWidth="1"/>
    <col min="2829" max="3072" width="9.140625" style="30"/>
    <col min="3073" max="3073" width="19" style="30" customWidth="1"/>
    <col min="3074" max="3074" width="57.5703125" style="30" customWidth="1"/>
    <col min="3075" max="3075" width="20.140625" style="30" customWidth="1"/>
    <col min="3076" max="3077" width="17.5703125" style="30" bestFit="1" customWidth="1"/>
    <col min="3078" max="3078" width="16.42578125" style="30" bestFit="1" customWidth="1"/>
    <col min="3079" max="3079" width="15.5703125" style="30" bestFit="1" customWidth="1"/>
    <col min="3080" max="3080" width="11.85546875" style="30" bestFit="1" customWidth="1"/>
    <col min="3081" max="3081" width="15.42578125" style="30" bestFit="1" customWidth="1"/>
    <col min="3082" max="3082" width="9.42578125" style="30" bestFit="1" customWidth="1"/>
    <col min="3083" max="3083" width="15.42578125" style="30" bestFit="1" customWidth="1"/>
    <col min="3084" max="3084" width="9.42578125" style="30" bestFit="1" customWidth="1"/>
    <col min="3085" max="3328" width="9.140625" style="30"/>
    <col min="3329" max="3329" width="19" style="30" customWidth="1"/>
    <col min="3330" max="3330" width="57.5703125" style="30" customWidth="1"/>
    <col min="3331" max="3331" width="20.140625" style="30" customWidth="1"/>
    <col min="3332" max="3333" width="17.5703125" style="30" bestFit="1" customWidth="1"/>
    <col min="3334" max="3334" width="16.42578125" style="30" bestFit="1" customWidth="1"/>
    <col min="3335" max="3335" width="15.5703125" style="30" bestFit="1" customWidth="1"/>
    <col min="3336" max="3336" width="11.85546875" style="30" bestFit="1" customWidth="1"/>
    <col min="3337" max="3337" width="15.42578125" style="30" bestFit="1" customWidth="1"/>
    <col min="3338" max="3338" width="9.42578125" style="30" bestFit="1" customWidth="1"/>
    <col min="3339" max="3339" width="15.42578125" style="30" bestFit="1" customWidth="1"/>
    <col min="3340" max="3340" width="9.42578125" style="30" bestFit="1" customWidth="1"/>
    <col min="3341" max="3584" width="9.140625" style="30"/>
    <col min="3585" max="3585" width="19" style="30" customWidth="1"/>
    <col min="3586" max="3586" width="57.5703125" style="30" customWidth="1"/>
    <col min="3587" max="3587" width="20.140625" style="30" customWidth="1"/>
    <col min="3588" max="3589" width="17.5703125" style="30" bestFit="1" customWidth="1"/>
    <col min="3590" max="3590" width="16.42578125" style="30" bestFit="1" customWidth="1"/>
    <col min="3591" max="3591" width="15.5703125" style="30" bestFit="1" customWidth="1"/>
    <col min="3592" max="3592" width="11.85546875" style="30" bestFit="1" customWidth="1"/>
    <col min="3593" max="3593" width="15.42578125" style="30" bestFit="1" customWidth="1"/>
    <col min="3594" max="3594" width="9.42578125" style="30" bestFit="1" customWidth="1"/>
    <col min="3595" max="3595" width="15.42578125" style="30" bestFit="1" customWidth="1"/>
    <col min="3596" max="3596" width="9.42578125" style="30" bestFit="1" customWidth="1"/>
    <col min="3597" max="3840" width="9.140625" style="30"/>
    <col min="3841" max="3841" width="19" style="30" customWidth="1"/>
    <col min="3842" max="3842" width="57.5703125" style="30" customWidth="1"/>
    <col min="3843" max="3843" width="20.140625" style="30" customWidth="1"/>
    <col min="3844" max="3845" width="17.5703125" style="30" bestFit="1" customWidth="1"/>
    <col min="3846" max="3846" width="16.42578125" style="30" bestFit="1" customWidth="1"/>
    <col min="3847" max="3847" width="15.5703125" style="30" bestFit="1" customWidth="1"/>
    <col min="3848" max="3848" width="11.85546875" style="30" bestFit="1" customWidth="1"/>
    <col min="3849" max="3849" width="15.42578125" style="30" bestFit="1" customWidth="1"/>
    <col min="3850" max="3850" width="9.42578125" style="30" bestFit="1" customWidth="1"/>
    <col min="3851" max="3851" width="15.42578125" style="30" bestFit="1" customWidth="1"/>
    <col min="3852" max="3852" width="9.42578125" style="30" bestFit="1" customWidth="1"/>
    <col min="3853" max="4096" width="9.140625" style="30"/>
    <col min="4097" max="4097" width="19" style="30" customWidth="1"/>
    <col min="4098" max="4098" width="57.5703125" style="30" customWidth="1"/>
    <col min="4099" max="4099" width="20.140625" style="30" customWidth="1"/>
    <col min="4100" max="4101" width="17.5703125" style="30" bestFit="1" customWidth="1"/>
    <col min="4102" max="4102" width="16.42578125" style="30" bestFit="1" customWidth="1"/>
    <col min="4103" max="4103" width="15.5703125" style="30" bestFit="1" customWidth="1"/>
    <col min="4104" max="4104" width="11.85546875" style="30" bestFit="1" customWidth="1"/>
    <col min="4105" max="4105" width="15.42578125" style="30" bestFit="1" customWidth="1"/>
    <col min="4106" max="4106" width="9.42578125" style="30" bestFit="1" customWidth="1"/>
    <col min="4107" max="4107" width="15.42578125" style="30" bestFit="1" customWidth="1"/>
    <col min="4108" max="4108" width="9.42578125" style="30" bestFit="1" customWidth="1"/>
    <col min="4109" max="4352" width="9.140625" style="30"/>
    <col min="4353" max="4353" width="19" style="30" customWidth="1"/>
    <col min="4354" max="4354" width="57.5703125" style="30" customWidth="1"/>
    <col min="4355" max="4355" width="20.140625" style="30" customWidth="1"/>
    <col min="4356" max="4357" width="17.5703125" style="30" bestFit="1" customWidth="1"/>
    <col min="4358" max="4358" width="16.42578125" style="30" bestFit="1" customWidth="1"/>
    <col min="4359" max="4359" width="15.5703125" style="30" bestFit="1" customWidth="1"/>
    <col min="4360" max="4360" width="11.85546875" style="30" bestFit="1" customWidth="1"/>
    <col min="4361" max="4361" width="15.42578125" style="30" bestFit="1" customWidth="1"/>
    <col min="4362" max="4362" width="9.42578125" style="30" bestFit="1" customWidth="1"/>
    <col min="4363" max="4363" width="15.42578125" style="30" bestFit="1" customWidth="1"/>
    <col min="4364" max="4364" width="9.42578125" style="30" bestFit="1" customWidth="1"/>
    <col min="4365" max="4608" width="9.140625" style="30"/>
    <col min="4609" max="4609" width="19" style="30" customWidth="1"/>
    <col min="4610" max="4610" width="57.5703125" style="30" customWidth="1"/>
    <col min="4611" max="4611" width="20.140625" style="30" customWidth="1"/>
    <col min="4612" max="4613" width="17.5703125" style="30" bestFit="1" customWidth="1"/>
    <col min="4614" max="4614" width="16.42578125" style="30" bestFit="1" customWidth="1"/>
    <col min="4615" max="4615" width="15.5703125" style="30" bestFit="1" customWidth="1"/>
    <col min="4616" max="4616" width="11.85546875" style="30" bestFit="1" customWidth="1"/>
    <col min="4617" max="4617" width="15.42578125" style="30" bestFit="1" customWidth="1"/>
    <col min="4618" max="4618" width="9.42578125" style="30" bestFit="1" customWidth="1"/>
    <col min="4619" max="4619" width="15.42578125" style="30" bestFit="1" customWidth="1"/>
    <col min="4620" max="4620" width="9.42578125" style="30" bestFit="1" customWidth="1"/>
    <col min="4621" max="4864" width="9.140625" style="30"/>
    <col min="4865" max="4865" width="19" style="30" customWidth="1"/>
    <col min="4866" max="4866" width="57.5703125" style="30" customWidth="1"/>
    <col min="4867" max="4867" width="20.140625" style="30" customWidth="1"/>
    <col min="4868" max="4869" width="17.5703125" style="30" bestFit="1" customWidth="1"/>
    <col min="4870" max="4870" width="16.42578125" style="30" bestFit="1" customWidth="1"/>
    <col min="4871" max="4871" width="15.5703125" style="30" bestFit="1" customWidth="1"/>
    <col min="4872" max="4872" width="11.85546875" style="30" bestFit="1" customWidth="1"/>
    <col min="4873" max="4873" width="15.42578125" style="30" bestFit="1" customWidth="1"/>
    <col min="4874" max="4874" width="9.42578125" style="30" bestFit="1" customWidth="1"/>
    <col min="4875" max="4875" width="15.42578125" style="30" bestFit="1" customWidth="1"/>
    <col min="4876" max="4876" width="9.42578125" style="30" bestFit="1" customWidth="1"/>
    <col min="4877" max="5120" width="9.140625" style="30"/>
    <col min="5121" max="5121" width="19" style="30" customWidth="1"/>
    <col min="5122" max="5122" width="57.5703125" style="30" customWidth="1"/>
    <col min="5123" max="5123" width="20.140625" style="30" customWidth="1"/>
    <col min="5124" max="5125" width="17.5703125" style="30" bestFit="1" customWidth="1"/>
    <col min="5126" max="5126" width="16.42578125" style="30" bestFit="1" customWidth="1"/>
    <col min="5127" max="5127" width="15.5703125" style="30" bestFit="1" customWidth="1"/>
    <col min="5128" max="5128" width="11.85546875" style="30" bestFit="1" customWidth="1"/>
    <col min="5129" max="5129" width="15.42578125" style="30" bestFit="1" customWidth="1"/>
    <col min="5130" max="5130" width="9.42578125" style="30" bestFit="1" customWidth="1"/>
    <col min="5131" max="5131" width="15.42578125" style="30" bestFit="1" customWidth="1"/>
    <col min="5132" max="5132" width="9.42578125" style="30" bestFit="1" customWidth="1"/>
    <col min="5133" max="5376" width="9.140625" style="30"/>
    <col min="5377" max="5377" width="19" style="30" customWidth="1"/>
    <col min="5378" max="5378" width="57.5703125" style="30" customWidth="1"/>
    <col min="5379" max="5379" width="20.140625" style="30" customWidth="1"/>
    <col min="5380" max="5381" width="17.5703125" style="30" bestFit="1" customWidth="1"/>
    <col min="5382" max="5382" width="16.42578125" style="30" bestFit="1" customWidth="1"/>
    <col min="5383" max="5383" width="15.5703125" style="30" bestFit="1" customWidth="1"/>
    <col min="5384" max="5384" width="11.85546875" style="30" bestFit="1" customWidth="1"/>
    <col min="5385" max="5385" width="15.42578125" style="30" bestFit="1" customWidth="1"/>
    <col min="5386" max="5386" width="9.42578125" style="30" bestFit="1" customWidth="1"/>
    <col min="5387" max="5387" width="15.42578125" style="30" bestFit="1" customWidth="1"/>
    <col min="5388" max="5388" width="9.42578125" style="30" bestFit="1" customWidth="1"/>
    <col min="5389" max="5632" width="9.140625" style="30"/>
    <col min="5633" max="5633" width="19" style="30" customWidth="1"/>
    <col min="5634" max="5634" width="57.5703125" style="30" customWidth="1"/>
    <col min="5635" max="5635" width="20.140625" style="30" customWidth="1"/>
    <col min="5636" max="5637" width="17.5703125" style="30" bestFit="1" customWidth="1"/>
    <col min="5638" max="5638" width="16.42578125" style="30" bestFit="1" customWidth="1"/>
    <col min="5639" max="5639" width="15.5703125" style="30" bestFit="1" customWidth="1"/>
    <col min="5640" max="5640" width="11.85546875" style="30" bestFit="1" customWidth="1"/>
    <col min="5641" max="5641" width="15.42578125" style="30" bestFit="1" customWidth="1"/>
    <col min="5642" max="5642" width="9.42578125" style="30" bestFit="1" customWidth="1"/>
    <col min="5643" max="5643" width="15.42578125" style="30" bestFit="1" customWidth="1"/>
    <col min="5644" max="5644" width="9.42578125" style="30" bestFit="1" customWidth="1"/>
    <col min="5645" max="5888" width="9.140625" style="30"/>
    <col min="5889" max="5889" width="19" style="30" customWidth="1"/>
    <col min="5890" max="5890" width="57.5703125" style="30" customWidth="1"/>
    <col min="5891" max="5891" width="20.140625" style="30" customWidth="1"/>
    <col min="5892" max="5893" width="17.5703125" style="30" bestFit="1" customWidth="1"/>
    <col min="5894" max="5894" width="16.42578125" style="30" bestFit="1" customWidth="1"/>
    <col min="5895" max="5895" width="15.5703125" style="30" bestFit="1" customWidth="1"/>
    <col min="5896" max="5896" width="11.85546875" style="30" bestFit="1" customWidth="1"/>
    <col min="5897" max="5897" width="15.42578125" style="30" bestFit="1" customWidth="1"/>
    <col min="5898" max="5898" width="9.42578125" style="30" bestFit="1" customWidth="1"/>
    <col min="5899" max="5899" width="15.42578125" style="30" bestFit="1" customWidth="1"/>
    <col min="5900" max="5900" width="9.42578125" style="30" bestFit="1" customWidth="1"/>
    <col min="5901" max="6144" width="9.140625" style="30"/>
    <col min="6145" max="6145" width="19" style="30" customWidth="1"/>
    <col min="6146" max="6146" width="57.5703125" style="30" customWidth="1"/>
    <col min="6147" max="6147" width="20.140625" style="30" customWidth="1"/>
    <col min="6148" max="6149" width="17.5703125" style="30" bestFit="1" customWidth="1"/>
    <col min="6150" max="6150" width="16.42578125" style="30" bestFit="1" customWidth="1"/>
    <col min="6151" max="6151" width="15.5703125" style="30" bestFit="1" customWidth="1"/>
    <col min="6152" max="6152" width="11.85546875" style="30" bestFit="1" customWidth="1"/>
    <col min="6153" max="6153" width="15.42578125" style="30" bestFit="1" customWidth="1"/>
    <col min="6154" max="6154" width="9.42578125" style="30" bestFit="1" customWidth="1"/>
    <col min="6155" max="6155" width="15.42578125" style="30" bestFit="1" customWidth="1"/>
    <col min="6156" max="6156" width="9.42578125" style="30" bestFit="1" customWidth="1"/>
    <col min="6157" max="6400" width="9.140625" style="30"/>
    <col min="6401" max="6401" width="19" style="30" customWidth="1"/>
    <col min="6402" max="6402" width="57.5703125" style="30" customWidth="1"/>
    <col min="6403" max="6403" width="20.140625" style="30" customWidth="1"/>
    <col min="6404" max="6405" width="17.5703125" style="30" bestFit="1" customWidth="1"/>
    <col min="6406" max="6406" width="16.42578125" style="30" bestFit="1" customWidth="1"/>
    <col min="6407" max="6407" width="15.5703125" style="30" bestFit="1" customWidth="1"/>
    <col min="6408" max="6408" width="11.85546875" style="30" bestFit="1" customWidth="1"/>
    <col min="6409" max="6409" width="15.42578125" style="30" bestFit="1" customWidth="1"/>
    <col min="6410" max="6410" width="9.42578125" style="30" bestFit="1" customWidth="1"/>
    <col min="6411" max="6411" width="15.42578125" style="30" bestFit="1" customWidth="1"/>
    <col min="6412" max="6412" width="9.42578125" style="30" bestFit="1" customWidth="1"/>
    <col min="6413" max="6656" width="9.140625" style="30"/>
    <col min="6657" max="6657" width="19" style="30" customWidth="1"/>
    <col min="6658" max="6658" width="57.5703125" style="30" customWidth="1"/>
    <col min="6659" max="6659" width="20.140625" style="30" customWidth="1"/>
    <col min="6660" max="6661" width="17.5703125" style="30" bestFit="1" customWidth="1"/>
    <col min="6662" max="6662" width="16.42578125" style="30" bestFit="1" customWidth="1"/>
    <col min="6663" max="6663" width="15.5703125" style="30" bestFit="1" customWidth="1"/>
    <col min="6664" max="6664" width="11.85546875" style="30" bestFit="1" customWidth="1"/>
    <col min="6665" max="6665" width="15.42578125" style="30" bestFit="1" customWidth="1"/>
    <col min="6666" max="6666" width="9.42578125" style="30" bestFit="1" customWidth="1"/>
    <col min="6667" max="6667" width="15.42578125" style="30" bestFit="1" customWidth="1"/>
    <col min="6668" max="6668" width="9.42578125" style="30" bestFit="1" customWidth="1"/>
    <col min="6669" max="6912" width="9.140625" style="30"/>
    <col min="6913" max="6913" width="19" style="30" customWidth="1"/>
    <col min="6914" max="6914" width="57.5703125" style="30" customWidth="1"/>
    <col min="6915" max="6915" width="20.140625" style="30" customWidth="1"/>
    <col min="6916" max="6917" width="17.5703125" style="30" bestFit="1" customWidth="1"/>
    <col min="6918" max="6918" width="16.42578125" style="30" bestFit="1" customWidth="1"/>
    <col min="6919" max="6919" width="15.5703125" style="30" bestFit="1" customWidth="1"/>
    <col min="6920" max="6920" width="11.85546875" style="30" bestFit="1" customWidth="1"/>
    <col min="6921" max="6921" width="15.42578125" style="30" bestFit="1" customWidth="1"/>
    <col min="6922" max="6922" width="9.42578125" style="30" bestFit="1" customWidth="1"/>
    <col min="6923" max="6923" width="15.42578125" style="30" bestFit="1" customWidth="1"/>
    <col min="6924" max="6924" width="9.42578125" style="30" bestFit="1" customWidth="1"/>
    <col min="6925" max="7168" width="9.140625" style="30"/>
    <col min="7169" max="7169" width="19" style="30" customWidth="1"/>
    <col min="7170" max="7170" width="57.5703125" style="30" customWidth="1"/>
    <col min="7171" max="7171" width="20.140625" style="30" customWidth="1"/>
    <col min="7172" max="7173" width="17.5703125" style="30" bestFit="1" customWidth="1"/>
    <col min="7174" max="7174" width="16.42578125" style="30" bestFit="1" customWidth="1"/>
    <col min="7175" max="7175" width="15.5703125" style="30" bestFit="1" customWidth="1"/>
    <col min="7176" max="7176" width="11.85546875" style="30" bestFit="1" customWidth="1"/>
    <col min="7177" max="7177" width="15.42578125" style="30" bestFit="1" customWidth="1"/>
    <col min="7178" max="7178" width="9.42578125" style="30" bestFit="1" customWidth="1"/>
    <col min="7179" max="7179" width="15.42578125" style="30" bestFit="1" customWidth="1"/>
    <col min="7180" max="7180" width="9.42578125" style="30" bestFit="1" customWidth="1"/>
    <col min="7181" max="7424" width="9.140625" style="30"/>
    <col min="7425" max="7425" width="19" style="30" customWidth="1"/>
    <col min="7426" max="7426" width="57.5703125" style="30" customWidth="1"/>
    <col min="7427" max="7427" width="20.140625" style="30" customWidth="1"/>
    <col min="7428" max="7429" width="17.5703125" style="30" bestFit="1" customWidth="1"/>
    <col min="7430" max="7430" width="16.42578125" style="30" bestFit="1" customWidth="1"/>
    <col min="7431" max="7431" width="15.5703125" style="30" bestFit="1" customWidth="1"/>
    <col min="7432" max="7432" width="11.85546875" style="30" bestFit="1" customWidth="1"/>
    <col min="7433" max="7433" width="15.42578125" style="30" bestFit="1" customWidth="1"/>
    <col min="7434" max="7434" width="9.42578125" style="30" bestFit="1" customWidth="1"/>
    <col min="7435" max="7435" width="15.42578125" style="30" bestFit="1" customWidth="1"/>
    <col min="7436" max="7436" width="9.42578125" style="30" bestFit="1" customWidth="1"/>
    <col min="7437" max="7680" width="9.140625" style="30"/>
    <col min="7681" max="7681" width="19" style="30" customWidth="1"/>
    <col min="7682" max="7682" width="57.5703125" style="30" customWidth="1"/>
    <col min="7683" max="7683" width="20.140625" style="30" customWidth="1"/>
    <col min="7684" max="7685" width="17.5703125" style="30" bestFit="1" customWidth="1"/>
    <col min="7686" max="7686" width="16.42578125" style="30" bestFit="1" customWidth="1"/>
    <col min="7687" max="7687" width="15.5703125" style="30" bestFit="1" customWidth="1"/>
    <col min="7688" max="7688" width="11.85546875" style="30" bestFit="1" customWidth="1"/>
    <col min="7689" max="7689" width="15.42578125" style="30" bestFit="1" customWidth="1"/>
    <col min="7690" max="7690" width="9.42578125" style="30" bestFit="1" customWidth="1"/>
    <col min="7691" max="7691" width="15.42578125" style="30" bestFit="1" customWidth="1"/>
    <col min="7692" max="7692" width="9.42578125" style="30" bestFit="1" customWidth="1"/>
    <col min="7693" max="7936" width="9.140625" style="30"/>
    <col min="7937" max="7937" width="19" style="30" customWidth="1"/>
    <col min="7938" max="7938" width="57.5703125" style="30" customWidth="1"/>
    <col min="7939" max="7939" width="20.140625" style="30" customWidth="1"/>
    <col min="7940" max="7941" width="17.5703125" style="30" bestFit="1" customWidth="1"/>
    <col min="7942" max="7942" width="16.42578125" style="30" bestFit="1" customWidth="1"/>
    <col min="7943" max="7943" width="15.5703125" style="30" bestFit="1" customWidth="1"/>
    <col min="7944" max="7944" width="11.85546875" style="30" bestFit="1" customWidth="1"/>
    <col min="7945" max="7945" width="15.42578125" style="30" bestFit="1" customWidth="1"/>
    <col min="7946" max="7946" width="9.42578125" style="30" bestFit="1" customWidth="1"/>
    <col min="7947" max="7947" width="15.42578125" style="30" bestFit="1" customWidth="1"/>
    <col min="7948" max="7948" width="9.42578125" style="30" bestFit="1" customWidth="1"/>
    <col min="7949" max="8192" width="9.140625" style="30"/>
    <col min="8193" max="8193" width="19" style="30" customWidth="1"/>
    <col min="8194" max="8194" width="57.5703125" style="30" customWidth="1"/>
    <col min="8195" max="8195" width="20.140625" style="30" customWidth="1"/>
    <col min="8196" max="8197" width="17.5703125" style="30" bestFit="1" customWidth="1"/>
    <col min="8198" max="8198" width="16.42578125" style="30" bestFit="1" customWidth="1"/>
    <col min="8199" max="8199" width="15.5703125" style="30" bestFit="1" customWidth="1"/>
    <col min="8200" max="8200" width="11.85546875" style="30" bestFit="1" customWidth="1"/>
    <col min="8201" max="8201" width="15.42578125" style="30" bestFit="1" customWidth="1"/>
    <col min="8202" max="8202" width="9.42578125" style="30" bestFit="1" customWidth="1"/>
    <col min="8203" max="8203" width="15.42578125" style="30" bestFit="1" customWidth="1"/>
    <col min="8204" max="8204" width="9.42578125" style="30" bestFit="1" customWidth="1"/>
    <col min="8205" max="8448" width="9.140625" style="30"/>
    <col min="8449" max="8449" width="19" style="30" customWidth="1"/>
    <col min="8450" max="8450" width="57.5703125" style="30" customWidth="1"/>
    <col min="8451" max="8451" width="20.140625" style="30" customWidth="1"/>
    <col min="8452" max="8453" width="17.5703125" style="30" bestFit="1" customWidth="1"/>
    <col min="8454" max="8454" width="16.42578125" style="30" bestFit="1" customWidth="1"/>
    <col min="8455" max="8455" width="15.5703125" style="30" bestFit="1" customWidth="1"/>
    <col min="8456" max="8456" width="11.85546875" style="30" bestFit="1" customWidth="1"/>
    <col min="8457" max="8457" width="15.42578125" style="30" bestFit="1" customWidth="1"/>
    <col min="8458" max="8458" width="9.42578125" style="30" bestFit="1" customWidth="1"/>
    <col min="8459" max="8459" width="15.42578125" style="30" bestFit="1" customWidth="1"/>
    <col min="8460" max="8460" width="9.42578125" style="30" bestFit="1" customWidth="1"/>
    <col min="8461" max="8704" width="9.140625" style="30"/>
    <col min="8705" max="8705" width="19" style="30" customWidth="1"/>
    <col min="8706" max="8706" width="57.5703125" style="30" customWidth="1"/>
    <col min="8707" max="8707" width="20.140625" style="30" customWidth="1"/>
    <col min="8708" max="8709" width="17.5703125" style="30" bestFit="1" customWidth="1"/>
    <col min="8710" max="8710" width="16.42578125" style="30" bestFit="1" customWidth="1"/>
    <col min="8711" max="8711" width="15.5703125" style="30" bestFit="1" customWidth="1"/>
    <col min="8712" max="8712" width="11.85546875" style="30" bestFit="1" customWidth="1"/>
    <col min="8713" max="8713" width="15.42578125" style="30" bestFit="1" customWidth="1"/>
    <col min="8714" max="8714" width="9.42578125" style="30" bestFit="1" customWidth="1"/>
    <col min="8715" max="8715" width="15.42578125" style="30" bestFit="1" customWidth="1"/>
    <col min="8716" max="8716" width="9.42578125" style="30" bestFit="1" customWidth="1"/>
    <col min="8717" max="8960" width="9.140625" style="30"/>
    <col min="8961" max="8961" width="19" style="30" customWidth="1"/>
    <col min="8962" max="8962" width="57.5703125" style="30" customWidth="1"/>
    <col min="8963" max="8963" width="20.140625" style="30" customWidth="1"/>
    <col min="8964" max="8965" width="17.5703125" style="30" bestFit="1" customWidth="1"/>
    <col min="8966" max="8966" width="16.42578125" style="30" bestFit="1" customWidth="1"/>
    <col min="8967" max="8967" width="15.5703125" style="30" bestFit="1" customWidth="1"/>
    <col min="8968" max="8968" width="11.85546875" style="30" bestFit="1" customWidth="1"/>
    <col min="8969" max="8969" width="15.42578125" style="30" bestFit="1" customWidth="1"/>
    <col min="8970" max="8970" width="9.42578125" style="30" bestFit="1" customWidth="1"/>
    <col min="8971" max="8971" width="15.42578125" style="30" bestFit="1" customWidth="1"/>
    <col min="8972" max="8972" width="9.42578125" style="30" bestFit="1" customWidth="1"/>
    <col min="8973" max="9216" width="9.140625" style="30"/>
    <col min="9217" max="9217" width="19" style="30" customWidth="1"/>
    <col min="9218" max="9218" width="57.5703125" style="30" customWidth="1"/>
    <col min="9219" max="9219" width="20.140625" style="30" customWidth="1"/>
    <col min="9220" max="9221" width="17.5703125" style="30" bestFit="1" customWidth="1"/>
    <col min="9222" max="9222" width="16.42578125" style="30" bestFit="1" customWidth="1"/>
    <col min="9223" max="9223" width="15.5703125" style="30" bestFit="1" customWidth="1"/>
    <col min="9224" max="9224" width="11.85546875" style="30" bestFit="1" customWidth="1"/>
    <col min="9225" max="9225" width="15.42578125" style="30" bestFit="1" customWidth="1"/>
    <col min="9226" max="9226" width="9.42578125" style="30" bestFit="1" customWidth="1"/>
    <col min="9227" max="9227" width="15.42578125" style="30" bestFit="1" customWidth="1"/>
    <col min="9228" max="9228" width="9.42578125" style="30" bestFit="1" customWidth="1"/>
    <col min="9229" max="9472" width="9.140625" style="30"/>
    <col min="9473" max="9473" width="19" style="30" customWidth="1"/>
    <col min="9474" max="9474" width="57.5703125" style="30" customWidth="1"/>
    <col min="9475" max="9475" width="20.140625" style="30" customWidth="1"/>
    <col min="9476" max="9477" width="17.5703125" style="30" bestFit="1" customWidth="1"/>
    <col min="9478" max="9478" width="16.42578125" style="30" bestFit="1" customWidth="1"/>
    <col min="9479" max="9479" width="15.5703125" style="30" bestFit="1" customWidth="1"/>
    <col min="9480" max="9480" width="11.85546875" style="30" bestFit="1" customWidth="1"/>
    <col min="9481" max="9481" width="15.42578125" style="30" bestFit="1" customWidth="1"/>
    <col min="9482" max="9482" width="9.42578125" style="30" bestFit="1" customWidth="1"/>
    <col min="9483" max="9483" width="15.42578125" style="30" bestFit="1" customWidth="1"/>
    <col min="9484" max="9484" width="9.42578125" style="30" bestFit="1" customWidth="1"/>
    <col min="9485" max="9728" width="9.140625" style="30"/>
    <col min="9729" max="9729" width="19" style="30" customWidth="1"/>
    <col min="9730" max="9730" width="57.5703125" style="30" customWidth="1"/>
    <col min="9731" max="9731" width="20.140625" style="30" customWidth="1"/>
    <col min="9732" max="9733" width="17.5703125" style="30" bestFit="1" customWidth="1"/>
    <col min="9734" max="9734" width="16.42578125" style="30" bestFit="1" customWidth="1"/>
    <col min="9735" max="9735" width="15.5703125" style="30" bestFit="1" customWidth="1"/>
    <col min="9736" max="9736" width="11.85546875" style="30" bestFit="1" customWidth="1"/>
    <col min="9737" max="9737" width="15.42578125" style="30" bestFit="1" customWidth="1"/>
    <col min="9738" max="9738" width="9.42578125" style="30" bestFit="1" customWidth="1"/>
    <col min="9739" max="9739" width="15.42578125" style="30" bestFit="1" customWidth="1"/>
    <col min="9740" max="9740" width="9.42578125" style="30" bestFit="1" customWidth="1"/>
    <col min="9741" max="9984" width="9.140625" style="30"/>
    <col min="9985" max="9985" width="19" style="30" customWidth="1"/>
    <col min="9986" max="9986" width="57.5703125" style="30" customWidth="1"/>
    <col min="9987" max="9987" width="20.140625" style="30" customWidth="1"/>
    <col min="9988" max="9989" width="17.5703125" style="30" bestFit="1" customWidth="1"/>
    <col min="9990" max="9990" width="16.42578125" style="30" bestFit="1" customWidth="1"/>
    <col min="9991" max="9991" width="15.5703125" style="30" bestFit="1" customWidth="1"/>
    <col min="9992" max="9992" width="11.85546875" style="30" bestFit="1" customWidth="1"/>
    <col min="9993" max="9993" width="15.42578125" style="30" bestFit="1" customWidth="1"/>
    <col min="9994" max="9994" width="9.42578125" style="30" bestFit="1" customWidth="1"/>
    <col min="9995" max="9995" width="15.42578125" style="30" bestFit="1" customWidth="1"/>
    <col min="9996" max="9996" width="9.42578125" style="30" bestFit="1" customWidth="1"/>
    <col min="9997" max="10240" width="9.140625" style="30"/>
    <col min="10241" max="10241" width="19" style="30" customWidth="1"/>
    <col min="10242" max="10242" width="57.5703125" style="30" customWidth="1"/>
    <col min="10243" max="10243" width="20.140625" style="30" customWidth="1"/>
    <col min="10244" max="10245" width="17.5703125" style="30" bestFit="1" customWidth="1"/>
    <col min="10246" max="10246" width="16.42578125" style="30" bestFit="1" customWidth="1"/>
    <col min="10247" max="10247" width="15.5703125" style="30" bestFit="1" customWidth="1"/>
    <col min="10248" max="10248" width="11.85546875" style="30" bestFit="1" customWidth="1"/>
    <col min="10249" max="10249" width="15.42578125" style="30" bestFit="1" customWidth="1"/>
    <col min="10250" max="10250" width="9.42578125" style="30" bestFit="1" customWidth="1"/>
    <col min="10251" max="10251" width="15.42578125" style="30" bestFit="1" customWidth="1"/>
    <col min="10252" max="10252" width="9.42578125" style="30" bestFit="1" customWidth="1"/>
    <col min="10253" max="10496" width="9.140625" style="30"/>
    <col min="10497" max="10497" width="19" style="30" customWidth="1"/>
    <col min="10498" max="10498" width="57.5703125" style="30" customWidth="1"/>
    <col min="10499" max="10499" width="20.140625" style="30" customWidth="1"/>
    <col min="10500" max="10501" width="17.5703125" style="30" bestFit="1" customWidth="1"/>
    <col min="10502" max="10502" width="16.42578125" style="30" bestFit="1" customWidth="1"/>
    <col min="10503" max="10503" width="15.5703125" style="30" bestFit="1" customWidth="1"/>
    <col min="10504" max="10504" width="11.85546875" style="30" bestFit="1" customWidth="1"/>
    <col min="10505" max="10505" width="15.42578125" style="30" bestFit="1" customWidth="1"/>
    <col min="10506" max="10506" width="9.42578125" style="30" bestFit="1" customWidth="1"/>
    <col min="10507" max="10507" width="15.42578125" style="30" bestFit="1" customWidth="1"/>
    <col min="10508" max="10508" width="9.42578125" style="30" bestFit="1" customWidth="1"/>
    <col min="10509" max="10752" width="9.140625" style="30"/>
    <col min="10753" max="10753" width="19" style="30" customWidth="1"/>
    <col min="10754" max="10754" width="57.5703125" style="30" customWidth="1"/>
    <col min="10755" max="10755" width="20.140625" style="30" customWidth="1"/>
    <col min="10756" max="10757" width="17.5703125" style="30" bestFit="1" customWidth="1"/>
    <col min="10758" max="10758" width="16.42578125" style="30" bestFit="1" customWidth="1"/>
    <col min="10759" max="10759" width="15.5703125" style="30" bestFit="1" customWidth="1"/>
    <col min="10760" max="10760" width="11.85546875" style="30" bestFit="1" customWidth="1"/>
    <col min="10761" max="10761" width="15.42578125" style="30" bestFit="1" customWidth="1"/>
    <col min="10762" max="10762" width="9.42578125" style="30" bestFit="1" customWidth="1"/>
    <col min="10763" max="10763" width="15.42578125" style="30" bestFit="1" customWidth="1"/>
    <col min="10764" max="10764" width="9.42578125" style="30" bestFit="1" customWidth="1"/>
    <col min="10765" max="11008" width="9.140625" style="30"/>
    <col min="11009" max="11009" width="19" style="30" customWidth="1"/>
    <col min="11010" max="11010" width="57.5703125" style="30" customWidth="1"/>
    <col min="11011" max="11011" width="20.140625" style="30" customWidth="1"/>
    <col min="11012" max="11013" width="17.5703125" style="30" bestFit="1" customWidth="1"/>
    <col min="11014" max="11014" width="16.42578125" style="30" bestFit="1" customWidth="1"/>
    <col min="11015" max="11015" width="15.5703125" style="30" bestFit="1" customWidth="1"/>
    <col min="11016" max="11016" width="11.85546875" style="30" bestFit="1" customWidth="1"/>
    <col min="11017" max="11017" width="15.42578125" style="30" bestFit="1" customWidth="1"/>
    <col min="11018" max="11018" width="9.42578125" style="30" bestFit="1" customWidth="1"/>
    <col min="11019" max="11019" width="15.42578125" style="30" bestFit="1" customWidth="1"/>
    <col min="11020" max="11020" width="9.42578125" style="30" bestFit="1" customWidth="1"/>
    <col min="11021" max="11264" width="9.140625" style="30"/>
    <col min="11265" max="11265" width="19" style="30" customWidth="1"/>
    <col min="11266" max="11266" width="57.5703125" style="30" customWidth="1"/>
    <col min="11267" max="11267" width="20.140625" style="30" customWidth="1"/>
    <col min="11268" max="11269" width="17.5703125" style="30" bestFit="1" customWidth="1"/>
    <col min="11270" max="11270" width="16.42578125" style="30" bestFit="1" customWidth="1"/>
    <col min="11271" max="11271" width="15.5703125" style="30" bestFit="1" customWidth="1"/>
    <col min="11272" max="11272" width="11.85546875" style="30" bestFit="1" customWidth="1"/>
    <col min="11273" max="11273" width="15.42578125" style="30" bestFit="1" customWidth="1"/>
    <col min="11274" max="11274" width="9.42578125" style="30" bestFit="1" customWidth="1"/>
    <col min="11275" max="11275" width="15.42578125" style="30" bestFit="1" customWidth="1"/>
    <col min="11276" max="11276" width="9.42578125" style="30" bestFit="1" customWidth="1"/>
    <col min="11277" max="11520" width="9.140625" style="30"/>
    <col min="11521" max="11521" width="19" style="30" customWidth="1"/>
    <col min="11522" max="11522" width="57.5703125" style="30" customWidth="1"/>
    <col min="11523" max="11523" width="20.140625" style="30" customWidth="1"/>
    <col min="11524" max="11525" width="17.5703125" style="30" bestFit="1" customWidth="1"/>
    <col min="11526" max="11526" width="16.42578125" style="30" bestFit="1" customWidth="1"/>
    <col min="11527" max="11527" width="15.5703125" style="30" bestFit="1" customWidth="1"/>
    <col min="11528" max="11528" width="11.85546875" style="30" bestFit="1" customWidth="1"/>
    <col min="11529" max="11529" width="15.42578125" style="30" bestFit="1" customWidth="1"/>
    <col min="11530" max="11530" width="9.42578125" style="30" bestFit="1" customWidth="1"/>
    <col min="11531" max="11531" width="15.42578125" style="30" bestFit="1" customWidth="1"/>
    <col min="11532" max="11532" width="9.42578125" style="30" bestFit="1" customWidth="1"/>
    <col min="11533" max="11776" width="9.140625" style="30"/>
    <col min="11777" max="11777" width="19" style="30" customWidth="1"/>
    <col min="11778" max="11778" width="57.5703125" style="30" customWidth="1"/>
    <col min="11779" max="11779" width="20.140625" style="30" customWidth="1"/>
    <col min="11780" max="11781" width="17.5703125" style="30" bestFit="1" customWidth="1"/>
    <col min="11782" max="11782" width="16.42578125" style="30" bestFit="1" customWidth="1"/>
    <col min="11783" max="11783" width="15.5703125" style="30" bestFit="1" customWidth="1"/>
    <col min="11784" max="11784" width="11.85546875" style="30" bestFit="1" customWidth="1"/>
    <col min="11785" max="11785" width="15.42578125" style="30" bestFit="1" customWidth="1"/>
    <col min="11786" max="11786" width="9.42578125" style="30" bestFit="1" customWidth="1"/>
    <col min="11787" max="11787" width="15.42578125" style="30" bestFit="1" customWidth="1"/>
    <col min="11788" max="11788" width="9.42578125" style="30" bestFit="1" customWidth="1"/>
    <col min="11789" max="12032" width="9.140625" style="30"/>
    <col min="12033" max="12033" width="19" style="30" customWidth="1"/>
    <col min="12034" max="12034" width="57.5703125" style="30" customWidth="1"/>
    <col min="12035" max="12035" width="20.140625" style="30" customWidth="1"/>
    <col min="12036" max="12037" width="17.5703125" style="30" bestFit="1" customWidth="1"/>
    <col min="12038" max="12038" width="16.42578125" style="30" bestFit="1" customWidth="1"/>
    <col min="12039" max="12039" width="15.5703125" style="30" bestFit="1" customWidth="1"/>
    <col min="12040" max="12040" width="11.85546875" style="30" bestFit="1" customWidth="1"/>
    <col min="12041" max="12041" width="15.42578125" style="30" bestFit="1" customWidth="1"/>
    <col min="12042" max="12042" width="9.42578125" style="30" bestFit="1" customWidth="1"/>
    <col min="12043" max="12043" width="15.42578125" style="30" bestFit="1" customWidth="1"/>
    <col min="12044" max="12044" width="9.42578125" style="30" bestFit="1" customWidth="1"/>
    <col min="12045" max="12288" width="9.140625" style="30"/>
    <col min="12289" max="12289" width="19" style="30" customWidth="1"/>
    <col min="12290" max="12290" width="57.5703125" style="30" customWidth="1"/>
    <col min="12291" max="12291" width="20.140625" style="30" customWidth="1"/>
    <col min="12292" max="12293" width="17.5703125" style="30" bestFit="1" customWidth="1"/>
    <col min="12294" max="12294" width="16.42578125" style="30" bestFit="1" customWidth="1"/>
    <col min="12295" max="12295" width="15.5703125" style="30" bestFit="1" customWidth="1"/>
    <col min="12296" max="12296" width="11.85546875" style="30" bestFit="1" customWidth="1"/>
    <col min="12297" max="12297" width="15.42578125" style="30" bestFit="1" customWidth="1"/>
    <col min="12298" max="12298" width="9.42578125" style="30" bestFit="1" customWidth="1"/>
    <col min="12299" max="12299" width="15.42578125" style="30" bestFit="1" customWidth="1"/>
    <col min="12300" max="12300" width="9.42578125" style="30" bestFit="1" customWidth="1"/>
    <col min="12301" max="12544" width="9.140625" style="30"/>
    <col min="12545" max="12545" width="19" style="30" customWidth="1"/>
    <col min="12546" max="12546" width="57.5703125" style="30" customWidth="1"/>
    <col min="12547" max="12547" width="20.140625" style="30" customWidth="1"/>
    <col min="12548" max="12549" width="17.5703125" style="30" bestFit="1" customWidth="1"/>
    <col min="12550" max="12550" width="16.42578125" style="30" bestFit="1" customWidth="1"/>
    <col min="12551" max="12551" width="15.5703125" style="30" bestFit="1" customWidth="1"/>
    <col min="12552" max="12552" width="11.85546875" style="30" bestFit="1" customWidth="1"/>
    <col min="12553" max="12553" width="15.42578125" style="30" bestFit="1" customWidth="1"/>
    <col min="12554" max="12554" width="9.42578125" style="30" bestFit="1" customWidth="1"/>
    <col min="12555" max="12555" width="15.42578125" style="30" bestFit="1" customWidth="1"/>
    <col min="12556" max="12556" width="9.42578125" style="30" bestFit="1" customWidth="1"/>
    <col min="12557" max="12800" width="9.140625" style="30"/>
    <col min="12801" max="12801" width="19" style="30" customWidth="1"/>
    <col min="12802" max="12802" width="57.5703125" style="30" customWidth="1"/>
    <col min="12803" max="12803" width="20.140625" style="30" customWidth="1"/>
    <col min="12804" max="12805" width="17.5703125" style="30" bestFit="1" customWidth="1"/>
    <col min="12806" max="12806" width="16.42578125" style="30" bestFit="1" customWidth="1"/>
    <col min="12807" max="12807" width="15.5703125" style="30" bestFit="1" customWidth="1"/>
    <col min="12808" max="12808" width="11.85546875" style="30" bestFit="1" customWidth="1"/>
    <col min="12809" max="12809" width="15.42578125" style="30" bestFit="1" customWidth="1"/>
    <col min="12810" max="12810" width="9.42578125" style="30" bestFit="1" customWidth="1"/>
    <col min="12811" max="12811" width="15.42578125" style="30" bestFit="1" customWidth="1"/>
    <col min="12812" max="12812" width="9.42578125" style="30" bestFit="1" customWidth="1"/>
    <col min="12813" max="13056" width="9.140625" style="30"/>
    <col min="13057" max="13057" width="19" style="30" customWidth="1"/>
    <col min="13058" max="13058" width="57.5703125" style="30" customWidth="1"/>
    <col min="13059" max="13059" width="20.140625" style="30" customWidth="1"/>
    <col min="13060" max="13061" width="17.5703125" style="30" bestFit="1" customWidth="1"/>
    <col min="13062" max="13062" width="16.42578125" style="30" bestFit="1" customWidth="1"/>
    <col min="13063" max="13063" width="15.5703125" style="30" bestFit="1" customWidth="1"/>
    <col min="13064" max="13064" width="11.85546875" style="30" bestFit="1" customWidth="1"/>
    <col min="13065" max="13065" width="15.42578125" style="30" bestFit="1" customWidth="1"/>
    <col min="13066" max="13066" width="9.42578125" style="30" bestFit="1" customWidth="1"/>
    <col min="13067" max="13067" width="15.42578125" style="30" bestFit="1" customWidth="1"/>
    <col min="13068" max="13068" width="9.42578125" style="30" bestFit="1" customWidth="1"/>
    <col min="13069" max="13312" width="9.140625" style="30"/>
    <col min="13313" max="13313" width="19" style="30" customWidth="1"/>
    <col min="13314" max="13314" width="57.5703125" style="30" customWidth="1"/>
    <col min="13315" max="13315" width="20.140625" style="30" customWidth="1"/>
    <col min="13316" max="13317" width="17.5703125" style="30" bestFit="1" customWidth="1"/>
    <col min="13318" max="13318" width="16.42578125" style="30" bestFit="1" customWidth="1"/>
    <col min="13319" max="13319" width="15.5703125" style="30" bestFit="1" customWidth="1"/>
    <col min="13320" max="13320" width="11.85546875" style="30" bestFit="1" customWidth="1"/>
    <col min="13321" max="13321" width="15.42578125" style="30" bestFit="1" customWidth="1"/>
    <col min="13322" max="13322" width="9.42578125" style="30" bestFit="1" customWidth="1"/>
    <col min="13323" max="13323" width="15.42578125" style="30" bestFit="1" customWidth="1"/>
    <col min="13324" max="13324" width="9.42578125" style="30" bestFit="1" customWidth="1"/>
    <col min="13325" max="13568" width="9.140625" style="30"/>
    <col min="13569" max="13569" width="19" style="30" customWidth="1"/>
    <col min="13570" max="13570" width="57.5703125" style="30" customWidth="1"/>
    <col min="13571" max="13571" width="20.140625" style="30" customWidth="1"/>
    <col min="13572" max="13573" width="17.5703125" style="30" bestFit="1" customWidth="1"/>
    <col min="13574" max="13574" width="16.42578125" style="30" bestFit="1" customWidth="1"/>
    <col min="13575" max="13575" width="15.5703125" style="30" bestFit="1" customWidth="1"/>
    <col min="13576" max="13576" width="11.85546875" style="30" bestFit="1" customWidth="1"/>
    <col min="13577" max="13577" width="15.42578125" style="30" bestFit="1" customWidth="1"/>
    <col min="13578" max="13578" width="9.42578125" style="30" bestFit="1" customWidth="1"/>
    <col min="13579" max="13579" width="15.42578125" style="30" bestFit="1" customWidth="1"/>
    <col min="13580" max="13580" width="9.42578125" style="30" bestFit="1" customWidth="1"/>
    <col min="13581" max="13824" width="9.140625" style="30"/>
    <col min="13825" max="13825" width="19" style="30" customWidth="1"/>
    <col min="13826" max="13826" width="57.5703125" style="30" customWidth="1"/>
    <col min="13827" max="13827" width="20.140625" style="30" customWidth="1"/>
    <col min="13828" max="13829" width="17.5703125" style="30" bestFit="1" customWidth="1"/>
    <col min="13830" max="13830" width="16.42578125" style="30" bestFit="1" customWidth="1"/>
    <col min="13831" max="13831" width="15.5703125" style="30" bestFit="1" customWidth="1"/>
    <col min="13832" max="13832" width="11.85546875" style="30" bestFit="1" customWidth="1"/>
    <col min="13833" max="13833" width="15.42578125" style="30" bestFit="1" customWidth="1"/>
    <col min="13834" max="13834" width="9.42578125" style="30" bestFit="1" customWidth="1"/>
    <col min="13835" max="13835" width="15.42578125" style="30" bestFit="1" customWidth="1"/>
    <col min="13836" max="13836" width="9.42578125" style="30" bestFit="1" customWidth="1"/>
    <col min="13837" max="14080" width="9.140625" style="30"/>
    <col min="14081" max="14081" width="19" style="30" customWidth="1"/>
    <col min="14082" max="14082" width="57.5703125" style="30" customWidth="1"/>
    <col min="14083" max="14083" width="20.140625" style="30" customWidth="1"/>
    <col min="14084" max="14085" width="17.5703125" style="30" bestFit="1" customWidth="1"/>
    <col min="14086" max="14086" width="16.42578125" style="30" bestFit="1" customWidth="1"/>
    <col min="14087" max="14087" width="15.5703125" style="30" bestFit="1" customWidth="1"/>
    <col min="14088" max="14088" width="11.85546875" style="30" bestFit="1" customWidth="1"/>
    <col min="14089" max="14089" width="15.42578125" style="30" bestFit="1" customWidth="1"/>
    <col min="14090" max="14090" width="9.42578125" style="30" bestFit="1" customWidth="1"/>
    <col min="14091" max="14091" width="15.42578125" style="30" bestFit="1" customWidth="1"/>
    <col min="14092" max="14092" width="9.42578125" style="30" bestFit="1" customWidth="1"/>
    <col min="14093" max="14336" width="9.140625" style="30"/>
    <col min="14337" max="14337" width="19" style="30" customWidth="1"/>
    <col min="14338" max="14338" width="57.5703125" style="30" customWidth="1"/>
    <col min="14339" max="14339" width="20.140625" style="30" customWidth="1"/>
    <col min="14340" max="14341" width="17.5703125" style="30" bestFit="1" customWidth="1"/>
    <col min="14342" max="14342" width="16.42578125" style="30" bestFit="1" customWidth="1"/>
    <col min="14343" max="14343" width="15.5703125" style="30" bestFit="1" customWidth="1"/>
    <col min="14344" max="14344" width="11.85546875" style="30" bestFit="1" customWidth="1"/>
    <col min="14345" max="14345" width="15.42578125" style="30" bestFit="1" customWidth="1"/>
    <col min="14346" max="14346" width="9.42578125" style="30" bestFit="1" customWidth="1"/>
    <col min="14347" max="14347" width="15.42578125" style="30" bestFit="1" customWidth="1"/>
    <col min="14348" max="14348" width="9.42578125" style="30" bestFit="1" customWidth="1"/>
    <col min="14349" max="14592" width="9.140625" style="30"/>
    <col min="14593" max="14593" width="19" style="30" customWidth="1"/>
    <col min="14594" max="14594" width="57.5703125" style="30" customWidth="1"/>
    <col min="14595" max="14595" width="20.140625" style="30" customWidth="1"/>
    <col min="14596" max="14597" width="17.5703125" style="30" bestFit="1" customWidth="1"/>
    <col min="14598" max="14598" width="16.42578125" style="30" bestFit="1" customWidth="1"/>
    <col min="14599" max="14599" width="15.5703125" style="30" bestFit="1" customWidth="1"/>
    <col min="14600" max="14600" width="11.85546875" style="30" bestFit="1" customWidth="1"/>
    <col min="14601" max="14601" width="15.42578125" style="30" bestFit="1" customWidth="1"/>
    <col min="14602" max="14602" width="9.42578125" style="30" bestFit="1" customWidth="1"/>
    <col min="14603" max="14603" width="15.42578125" style="30" bestFit="1" customWidth="1"/>
    <col min="14604" max="14604" width="9.42578125" style="30" bestFit="1" customWidth="1"/>
    <col min="14605" max="14848" width="9.140625" style="30"/>
    <col min="14849" max="14849" width="19" style="30" customWidth="1"/>
    <col min="14850" max="14850" width="57.5703125" style="30" customWidth="1"/>
    <col min="14851" max="14851" width="20.140625" style="30" customWidth="1"/>
    <col min="14852" max="14853" width="17.5703125" style="30" bestFit="1" customWidth="1"/>
    <col min="14854" max="14854" width="16.42578125" style="30" bestFit="1" customWidth="1"/>
    <col min="14855" max="14855" width="15.5703125" style="30" bestFit="1" customWidth="1"/>
    <col min="14856" max="14856" width="11.85546875" style="30" bestFit="1" customWidth="1"/>
    <col min="14857" max="14857" width="15.42578125" style="30" bestFit="1" customWidth="1"/>
    <col min="14858" max="14858" width="9.42578125" style="30" bestFit="1" customWidth="1"/>
    <col min="14859" max="14859" width="15.42578125" style="30" bestFit="1" customWidth="1"/>
    <col min="14860" max="14860" width="9.42578125" style="30" bestFit="1" customWidth="1"/>
    <col min="14861" max="15104" width="9.140625" style="30"/>
    <col min="15105" max="15105" width="19" style="30" customWidth="1"/>
    <col min="15106" max="15106" width="57.5703125" style="30" customWidth="1"/>
    <col min="15107" max="15107" width="20.140625" style="30" customWidth="1"/>
    <col min="15108" max="15109" width="17.5703125" style="30" bestFit="1" customWidth="1"/>
    <col min="15110" max="15110" width="16.42578125" style="30" bestFit="1" customWidth="1"/>
    <col min="15111" max="15111" width="15.5703125" style="30" bestFit="1" customWidth="1"/>
    <col min="15112" max="15112" width="11.85546875" style="30" bestFit="1" customWidth="1"/>
    <col min="15113" max="15113" width="15.42578125" style="30" bestFit="1" customWidth="1"/>
    <col min="15114" max="15114" width="9.42578125" style="30" bestFit="1" customWidth="1"/>
    <col min="15115" max="15115" width="15.42578125" style="30" bestFit="1" customWidth="1"/>
    <col min="15116" max="15116" width="9.42578125" style="30" bestFit="1" customWidth="1"/>
    <col min="15117" max="15360" width="9.140625" style="30"/>
    <col min="15361" max="15361" width="19" style="30" customWidth="1"/>
    <col min="15362" max="15362" width="57.5703125" style="30" customWidth="1"/>
    <col min="15363" max="15363" width="20.140625" style="30" customWidth="1"/>
    <col min="15364" max="15365" width="17.5703125" style="30" bestFit="1" customWidth="1"/>
    <col min="15366" max="15366" width="16.42578125" style="30" bestFit="1" customWidth="1"/>
    <col min="15367" max="15367" width="15.5703125" style="30" bestFit="1" customWidth="1"/>
    <col min="15368" max="15368" width="11.85546875" style="30" bestFit="1" customWidth="1"/>
    <col min="15369" max="15369" width="15.42578125" style="30" bestFit="1" customWidth="1"/>
    <col min="15370" max="15370" width="9.42578125" style="30" bestFit="1" customWidth="1"/>
    <col min="15371" max="15371" width="15.42578125" style="30" bestFit="1" customWidth="1"/>
    <col min="15372" max="15372" width="9.42578125" style="30" bestFit="1" customWidth="1"/>
    <col min="15373" max="15616" width="9.140625" style="30"/>
    <col min="15617" max="15617" width="19" style="30" customWidth="1"/>
    <col min="15618" max="15618" width="57.5703125" style="30" customWidth="1"/>
    <col min="15619" max="15619" width="20.140625" style="30" customWidth="1"/>
    <col min="15620" max="15621" width="17.5703125" style="30" bestFit="1" customWidth="1"/>
    <col min="15622" max="15622" width="16.42578125" style="30" bestFit="1" customWidth="1"/>
    <col min="15623" max="15623" width="15.5703125" style="30" bestFit="1" customWidth="1"/>
    <col min="15624" max="15624" width="11.85546875" style="30" bestFit="1" customWidth="1"/>
    <col min="15625" max="15625" width="15.42578125" style="30" bestFit="1" customWidth="1"/>
    <col min="15626" max="15626" width="9.42578125" style="30" bestFit="1" customWidth="1"/>
    <col min="15627" max="15627" width="15.42578125" style="30" bestFit="1" customWidth="1"/>
    <col min="15628" max="15628" width="9.42578125" style="30" bestFit="1" customWidth="1"/>
    <col min="15629" max="15872" width="9.140625" style="30"/>
    <col min="15873" max="15873" width="19" style="30" customWidth="1"/>
    <col min="15874" max="15874" width="57.5703125" style="30" customWidth="1"/>
    <col min="15875" max="15875" width="20.140625" style="30" customWidth="1"/>
    <col min="15876" max="15877" width="17.5703125" style="30" bestFit="1" customWidth="1"/>
    <col min="15878" max="15878" width="16.42578125" style="30" bestFit="1" customWidth="1"/>
    <col min="15879" max="15879" width="15.5703125" style="30" bestFit="1" customWidth="1"/>
    <col min="15880" max="15880" width="11.85546875" style="30" bestFit="1" customWidth="1"/>
    <col min="15881" max="15881" width="15.42578125" style="30" bestFit="1" customWidth="1"/>
    <col min="15882" max="15882" width="9.42578125" style="30" bestFit="1" customWidth="1"/>
    <col min="15883" max="15883" width="15.42578125" style="30" bestFit="1" customWidth="1"/>
    <col min="15884" max="15884" width="9.42578125" style="30" bestFit="1" customWidth="1"/>
    <col min="15885" max="16128" width="9.140625" style="30"/>
    <col min="16129" max="16129" width="19" style="30" customWidth="1"/>
    <col min="16130" max="16130" width="57.5703125" style="30" customWidth="1"/>
    <col min="16131" max="16131" width="20.140625" style="30" customWidth="1"/>
    <col min="16132" max="16133" width="17.5703125" style="30" bestFit="1" customWidth="1"/>
    <col min="16134" max="16134" width="16.42578125" style="30" bestFit="1" customWidth="1"/>
    <col min="16135" max="16135" width="15.5703125" style="30" bestFit="1" customWidth="1"/>
    <col min="16136" max="16136" width="11.85546875" style="30" bestFit="1" customWidth="1"/>
    <col min="16137" max="16137" width="15.42578125" style="30" bestFit="1" customWidth="1"/>
    <col min="16138" max="16138" width="9.42578125" style="30" bestFit="1" customWidth="1"/>
    <col min="16139" max="16139" width="15.42578125" style="30" bestFit="1" customWidth="1"/>
    <col min="16140" max="16140" width="9.42578125" style="30" bestFit="1" customWidth="1"/>
    <col min="16141" max="16384" width="9.140625" style="30"/>
  </cols>
  <sheetData>
    <row r="1" spans="1:15" ht="15.75" hidden="1" x14ac:dyDescent="0.2">
      <c r="A1" s="293" t="s">
        <v>1</v>
      </c>
      <c r="B1" s="293"/>
      <c r="C1" s="293"/>
      <c r="D1" s="293"/>
      <c r="E1" s="293"/>
      <c r="F1" s="293"/>
      <c r="G1" s="293"/>
      <c r="H1" s="293"/>
      <c r="I1" s="36"/>
      <c r="J1" s="36"/>
      <c r="K1" s="36"/>
      <c r="L1" s="37"/>
      <c r="M1" s="37"/>
      <c r="N1" s="37"/>
      <c r="O1" s="37"/>
    </row>
    <row r="2" spans="1:15" ht="18" hidden="1" x14ac:dyDescent="0.2">
      <c r="A2" s="40"/>
      <c r="B2" s="40"/>
      <c r="C2" s="40"/>
      <c r="D2" s="40"/>
      <c r="E2" s="40"/>
      <c r="F2" s="40"/>
      <c r="G2" s="40"/>
      <c r="H2" s="80"/>
      <c r="I2" s="41"/>
      <c r="J2" s="41"/>
      <c r="K2" s="41"/>
      <c r="L2" s="37"/>
      <c r="M2" s="37"/>
      <c r="N2" s="37"/>
      <c r="O2" s="37"/>
    </row>
    <row r="3" spans="1:15" ht="15.75" hidden="1" customHeight="1" x14ac:dyDescent="0.2">
      <c r="A3" s="293" t="s">
        <v>31</v>
      </c>
      <c r="B3" s="293"/>
      <c r="C3" s="293"/>
      <c r="D3" s="293"/>
      <c r="E3" s="293"/>
      <c r="F3" s="293"/>
      <c r="G3" s="293"/>
      <c r="H3" s="293"/>
      <c r="I3" s="36"/>
      <c r="J3" s="36"/>
      <c r="K3" s="36"/>
      <c r="L3" s="37"/>
      <c r="M3" s="37"/>
      <c r="N3" s="37"/>
      <c r="O3" s="37"/>
    </row>
    <row r="4" spans="1:15" ht="18" hidden="1" x14ac:dyDescent="0.2">
      <c r="A4" s="40"/>
      <c r="B4" s="40"/>
      <c r="C4" s="40"/>
      <c r="D4" s="40"/>
      <c r="E4" s="40"/>
      <c r="F4" s="40"/>
      <c r="G4" s="40"/>
      <c r="H4" s="80"/>
      <c r="I4" s="41"/>
      <c r="J4" s="41"/>
      <c r="K4" s="41"/>
      <c r="L4" s="37"/>
      <c r="M4" s="37"/>
      <c r="N4" s="37"/>
      <c r="O4" s="37"/>
    </row>
    <row r="5" spans="1:15" ht="15.75" hidden="1" customHeight="1" x14ac:dyDescent="0.2">
      <c r="A5" s="293" t="s">
        <v>32</v>
      </c>
      <c r="B5" s="293"/>
      <c r="C5" s="293"/>
      <c r="D5" s="293"/>
      <c r="E5" s="293"/>
      <c r="F5" s="293"/>
      <c r="G5" s="293"/>
      <c r="H5" s="293"/>
      <c r="I5" s="36"/>
      <c r="J5" s="36"/>
      <c r="K5" s="36"/>
      <c r="L5" s="37"/>
      <c r="M5" s="37"/>
      <c r="N5" s="37"/>
      <c r="O5" s="37"/>
    </row>
    <row r="6" spans="1:15" ht="18" hidden="1" x14ac:dyDescent="0.2">
      <c r="A6" s="40"/>
      <c r="B6" s="40"/>
      <c r="C6" s="40"/>
      <c r="D6" s="40"/>
      <c r="E6" s="40"/>
      <c r="F6" s="40"/>
      <c r="G6" s="40"/>
      <c r="H6" s="80"/>
      <c r="I6" s="41"/>
      <c r="J6" s="41"/>
      <c r="K6" s="41"/>
      <c r="L6" s="37"/>
      <c r="M6" s="37"/>
      <c r="N6" s="37"/>
      <c r="O6" s="37"/>
    </row>
    <row r="7" spans="1:15" s="31" customFormat="1" ht="60" customHeight="1" x14ac:dyDescent="0.25">
      <c r="A7" s="292" t="s">
        <v>189</v>
      </c>
      <c r="B7" s="292"/>
      <c r="C7" s="49" t="s">
        <v>33</v>
      </c>
      <c r="D7" s="49" t="s">
        <v>34</v>
      </c>
      <c r="E7" s="49" t="s">
        <v>35</v>
      </c>
      <c r="F7" s="49" t="s">
        <v>36</v>
      </c>
      <c r="G7" s="49" t="s">
        <v>37</v>
      </c>
      <c r="H7" s="49" t="s">
        <v>38</v>
      </c>
      <c r="I7" s="38"/>
      <c r="J7" s="38"/>
      <c r="K7" s="38"/>
      <c r="L7" s="38"/>
      <c r="M7" s="38"/>
      <c r="N7" s="38"/>
      <c r="O7" s="38"/>
    </row>
    <row r="8" spans="1:15" s="32" customFormat="1" ht="12.75" customHeight="1" x14ac:dyDescent="0.2">
      <c r="A8" s="291">
        <v>1</v>
      </c>
      <c r="B8" s="291"/>
      <c r="C8" s="50">
        <v>2</v>
      </c>
      <c r="D8" s="50">
        <v>3</v>
      </c>
      <c r="E8" s="50">
        <v>4.3333333333333304</v>
      </c>
      <c r="F8" s="50">
        <v>5.0833333333333304</v>
      </c>
      <c r="G8" s="50">
        <v>6</v>
      </c>
      <c r="H8" s="50">
        <v>7</v>
      </c>
      <c r="I8" s="37"/>
      <c r="J8" s="37"/>
      <c r="K8" s="37"/>
      <c r="L8" s="37"/>
      <c r="M8" s="39"/>
      <c r="N8" s="39"/>
      <c r="O8" s="39"/>
    </row>
    <row r="9" spans="1:15" s="32" customFormat="1" x14ac:dyDescent="0.2">
      <c r="A9" s="102"/>
      <c r="B9" s="103" t="s">
        <v>190</v>
      </c>
      <c r="C9" s="95">
        <f>+C10+C113</f>
        <v>34174817.669999994</v>
      </c>
      <c r="D9" s="95">
        <f>+D10+D113</f>
        <v>35806869</v>
      </c>
      <c r="E9" s="95">
        <f>+E10+E113</f>
        <v>35806869</v>
      </c>
      <c r="F9" s="95">
        <f>+F10+F113</f>
        <v>21750406.970000003</v>
      </c>
      <c r="G9" s="95">
        <f t="shared" ref="G9:G72" si="0">+F9/C9*100</f>
        <v>63.644544295823323</v>
      </c>
      <c r="H9" s="95">
        <f>+F9/D9*100</f>
        <v>60.743671751920012</v>
      </c>
      <c r="I9" s="149"/>
      <c r="J9" s="37"/>
      <c r="K9" s="149"/>
      <c r="L9" s="37"/>
      <c r="M9" s="39"/>
      <c r="N9" s="39"/>
      <c r="O9" s="39"/>
    </row>
    <row r="10" spans="1:15" ht="20.25" customHeight="1" x14ac:dyDescent="0.2">
      <c r="A10" s="96" t="s">
        <v>191</v>
      </c>
      <c r="B10" s="97" t="s">
        <v>192</v>
      </c>
      <c r="C10" s="98">
        <f>+C11++C23+C56+C65+C73+C90+C98</f>
        <v>12431909.449999999</v>
      </c>
      <c r="D10" s="99">
        <f>+D11++D23+D56+D65+D73+D90+D98</f>
        <v>22642349</v>
      </c>
      <c r="E10" s="99">
        <f>+E11++E23+E56+E65+E73+E90+E98</f>
        <v>22642349</v>
      </c>
      <c r="F10" s="98">
        <f>+F11++F23+F56+F65+F73+F90+F98</f>
        <v>14136905.750000002</v>
      </c>
      <c r="G10" s="98">
        <f>+F10/C10*100</f>
        <v>113.71467759524265</v>
      </c>
      <c r="H10" s="98">
        <f>+F10/D10*100</f>
        <v>62.435685228595325</v>
      </c>
      <c r="I10" s="138"/>
      <c r="J10" s="54"/>
      <c r="K10" s="153"/>
      <c r="L10" s="54"/>
      <c r="M10" s="54"/>
      <c r="N10" s="54"/>
      <c r="O10" s="54"/>
    </row>
    <row r="11" spans="1:15" x14ac:dyDescent="0.2">
      <c r="A11" s="84" t="s">
        <v>193</v>
      </c>
      <c r="B11" s="85" t="s">
        <v>194</v>
      </c>
      <c r="C11" s="81">
        <f>+C12+C17+C19</f>
        <v>7282347.0700000003</v>
      </c>
      <c r="D11" s="43">
        <v>16924691</v>
      </c>
      <c r="E11" s="43">
        <v>16924691</v>
      </c>
      <c r="F11" s="81">
        <f>+F12+F17+F19</f>
        <v>9829998.1899999995</v>
      </c>
      <c r="G11" s="81">
        <f t="shared" si="0"/>
        <v>134.98392888324668</v>
      </c>
      <c r="H11" s="81">
        <f>+F11/D11*100</f>
        <v>58.080813351333859</v>
      </c>
      <c r="I11" s="152"/>
      <c r="J11" s="45"/>
      <c r="K11" s="151"/>
      <c r="L11" s="45"/>
      <c r="M11" s="45"/>
      <c r="N11" s="45"/>
      <c r="O11" s="45"/>
    </row>
    <row r="12" spans="1:15" x14ac:dyDescent="0.2">
      <c r="A12" s="82" t="s">
        <v>195</v>
      </c>
      <c r="B12" s="83" t="s">
        <v>196</v>
      </c>
      <c r="C12" s="81">
        <f>SUM(C13:C16)</f>
        <v>6045765.25</v>
      </c>
      <c r="D12" s="79"/>
      <c r="E12" s="79"/>
      <c r="F12" s="81">
        <f>SUM(F13:F16)</f>
        <v>8149079.4800000004</v>
      </c>
      <c r="G12" s="81">
        <f t="shared" si="0"/>
        <v>134.7898759383686</v>
      </c>
      <c r="H12" s="81"/>
      <c r="I12" s="140"/>
      <c r="J12" s="45"/>
      <c r="K12" s="45"/>
      <c r="L12" s="45"/>
      <c r="M12" s="45"/>
      <c r="N12" s="45"/>
      <c r="O12" s="45"/>
    </row>
    <row r="13" spans="1:15" x14ac:dyDescent="0.2">
      <c r="A13" s="51" t="s">
        <v>197</v>
      </c>
      <c r="B13" s="46" t="s">
        <v>198</v>
      </c>
      <c r="C13" s="42">
        <f>'[1]A.1 RASHODI EK'!$F$13</f>
        <v>6045083.2699999996</v>
      </c>
      <c r="D13" s="78"/>
      <c r="E13" s="78"/>
      <c r="F13" s="42">
        <v>8145739.7000000002</v>
      </c>
      <c r="G13" s="42">
        <f t="shared" si="0"/>
        <v>134.74983447167637</v>
      </c>
      <c r="H13" s="81"/>
      <c r="I13" s="140"/>
      <c r="J13" s="44"/>
      <c r="K13" s="44"/>
      <c r="L13" s="44"/>
      <c r="M13" s="45"/>
      <c r="N13" s="45"/>
      <c r="O13" s="45"/>
    </row>
    <row r="14" spans="1:15" x14ac:dyDescent="0.2">
      <c r="A14" s="51" t="s">
        <v>199</v>
      </c>
      <c r="B14" s="46" t="s">
        <v>200</v>
      </c>
      <c r="C14" s="42">
        <f>'[1]A.1 RASHODI EK'!$F$14</f>
        <v>0</v>
      </c>
      <c r="D14" s="78"/>
      <c r="E14" s="78"/>
      <c r="F14" s="42">
        <v>0</v>
      </c>
      <c r="G14" s="42" t="e">
        <f t="shared" si="0"/>
        <v>#DIV/0!</v>
      </c>
      <c r="H14" s="81"/>
      <c r="I14" s="136"/>
      <c r="J14" s="44"/>
      <c r="K14" s="44"/>
      <c r="L14" s="44"/>
      <c r="M14" s="45"/>
      <c r="N14" s="45"/>
      <c r="O14" s="45"/>
    </row>
    <row r="15" spans="1:15" x14ac:dyDescent="0.2">
      <c r="A15" s="51" t="s">
        <v>201</v>
      </c>
      <c r="B15" s="46" t="s">
        <v>202</v>
      </c>
      <c r="C15" s="42">
        <f>'[1]A.1 RASHODI EK'!$F$15</f>
        <v>0</v>
      </c>
      <c r="D15" s="78"/>
      <c r="E15" s="78"/>
      <c r="F15" s="42">
        <v>0</v>
      </c>
      <c r="G15" s="42" t="e">
        <f t="shared" si="0"/>
        <v>#DIV/0!</v>
      </c>
      <c r="H15" s="81"/>
      <c r="I15" s="136"/>
      <c r="J15" s="44"/>
      <c r="K15" s="44"/>
      <c r="L15" s="44"/>
      <c r="M15" s="45"/>
      <c r="N15" s="45"/>
      <c r="O15" s="45"/>
    </row>
    <row r="16" spans="1:15" x14ac:dyDescent="0.2">
      <c r="A16" s="51" t="s">
        <v>203</v>
      </c>
      <c r="B16" s="46" t="s">
        <v>204</v>
      </c>
      <c r="C16" s="42">
        <f>'[1]A.1 RASHODI EK'!$F$16</f>
        <v>681.98</v>
      </c>
      <c r="D16" s="78"/>
      <c r="E16" s="78"/>
      <c r="F16" s="42">
        <v>3339.78</v>
      </c>
      <c r="G16" s="42">
        <f t="shared" si="0"/>
        <v>489.71817355347662</v>
      </c>
      <c r="H16" s="81"/>
      <c r="I16" s="136"/>
      <c r="J16" s="44"/>
      <c r="K16" s="44"/>
      <c r="L16" s="44"/>
      <c r="M16" s="45"/>
      <c r="N16" s="45"/>
      <c r="O16" s="45"/>
    </row>
    <row r="17" spans="1:9" x14ac:dyDescent="0.2">
      <c r="A17" s="82" t="s">
        <v>205</v>
      </c>
      <c r="B17" s="83" t="s">
        <v>206</v>
      </c>
      <c r="C17" s="81">
        <f>+C18</f>
        <v>266309.99</v>
      </c>
      <c r="D17" s="79"/>
      <c r="E17" s="79"/>
      <c r="F17" s="81">
        <f>+F18</f>
        <v>391175.28</v>
      </c>
      <c r="G17" s="81">
        <f t="shared" si="0"/>
        <v>146.8871971344372</v>
      </c>
      <c r="H17" s="81"/>
      <c r="I17" s="136"/>
    </row>
    <row r="18" spans="1:9" x14ac:dyDescent="0.2">
      <c r="A18" s="51" t="s">
        <v>207</v>
      </c>
      <c r="B18" s="46" t="s">
        <v>206</v>
      </c>
      <c r="C18" s="42">
        <f>'[1]A.1 RASHODI EK'!$F$18</f>
        <v>266309.99</v>
      </c>
      <c r="D18" s="78"/>
      <c r="E18" s="78"/>
      <c r="F18" s="42">
        <v>391175.28</v>
      </c>
      <c r="G18" s="42">
        <f t="shared" si="0"/>
        <v>146.8871971344372</v>
      </c>
      <c r="H18" s="81"/>
      <c r="I18" s="136"/>
    </row>
    <row r="19" spans="1:9" x14ac:dyDescent="0.2">
      <c r="A19" s="82" t="s">
        <v>208</v>
      </c>
      <c r="B19" s="83" t="s">
        <v>209</v>
      </c>
      <c r="C19" s="81">
        <f>SUM(C20:C22)</f>
        <v>970271.83</v>
      </c>
      <c r="D19" s="79"/>
      <c r="E19" s="79"/>
      <c r="F19" s="81">
        <f>SUM(F20:F22)</f>
        <v>1289743.43</v>
      </c>
      <c r="G19" s="81">
        <f t="shared" si="0"/>
        <v>132.92598941061701</v>
      </c>
      <c r="H19" s="81"/>
      <c r="I19" s="136"/>
    </row>
    <row r="20" spans="1:9" x14ac:dyDescent="0.2">
      <c r="A20" s="51" t="s">
        <v>210</v>
      </c>
      <c r="B20" s="46" t="s">
        <v>211</v>
      </c>
      <c r="C20" s="42">
        <f>'[1]A.1 RASHODI EK'!$F$20</f>
        <v>0</v>
      </c>
      <c r="D20" s="78"/>
      <c r="E20" s="78"/>
      <c r="F20" s="42">
        <v>0</v>
      </c>
      <c r="G20" s="42" t="e">
        <f t="shared" si="0"/>
        <v>#DIV/0!</v>
      </c>
      <c r="H20" s="81"/>
      <c r="I20" s="136"/>
    </row>
    <row r="21" spans="1:9" x14ac:dyDescent="0.2">
      <c r="A21" s="51" t="s">
        <v>212</v>
      </c>
      <c r="B21" s="46" t="s">
        <v>213</v>
      </c>
      <c r="C21" s="42">
        <f>'[1]A.1 RASHODI EK'!$F$21</f>
        <v>969789.76</v>
      </c>
      <c r="D21" s="78"/>
      <c r="E21" s="78"/>
      <c r="F21" s="42">
        <v>1289620.3</v>
      </c>
      <c r="G21" s="42">
        <f t="shared" si="0"/>
        <v>132.97936864171467</v>
      </c>
      <c r="H21" s="81"/>
      <c r="I21" s="136"/>
    </row>
    <row r="22" spans="1:9" x14ac:dyDescent="0.2">
      <c r="A22" s="51" t="s">
        <v>214</v>
      </c>
      <c r="B22" s="46" t="s">
        <v>215</v>
      </c>
      <c r="C22" s="42">
        <f>'[1]A.1 RASHODI EK'!$F$22</f>
        <v>482.07</v>
      </c>
      <c r="D22" s="78"/>
      <c r="E22" s="78"/>
      <c r="F22" s="42">
        <v>123.13</v>
      </c>
      <c r="G22" s="42">
        <f t="shared" si="0"/>
        <v>25.541933744062067</v>
      </c>
      <c r="H22" s="81"/>
      <c r="I22" s="136"/>
    </row>
    <row r="23" spans="1:9" x14ac:dyDescent="0.2">
      <c r="A23" s="84" t="s">
        <v>216</v>
      </c>
      <c r="B23" s="85" t="s">
        <v>217</v>
      </c>
      <c r="C23" s="81">
        <f>+C24+C29+C36+C46+C48</f>
        <v>2497786.3400000003</v>
      </c>
      <c r="D23" s="43">
        <v>5354174</v>
      </c>
      <c r="E23" s="43">
        <v>5354174</v>
      </c>
      <c r="F23" s="81">
        <f>+F24+F29+F36+F46+F48</f>
        <v>3652744.1300000008</v>
      </c>
      <c r="G23" s="81">
        <f t="shared" si="0"/>
        <v>146.23925479550826</v>
      </c>
      <c r="H23" s="81">
        <f>+F23/D23*100</f>
        <v>68.22236501839501</v>
      </c>
      <c r="I23" s="152"/>
    </row>
    <row r="24" spans="1:9" x14ac:dyDescent="0.2">
      <c r="A24" s="82" t="s">
        <v>218</v>
      </c>
      <c r="B24" s="83" t="s">
        <v>219</v>
      </c>
      <c r="C24" s="81">
        <f>SUM(C25:C28)</f>
        <v>638964.02</v>
      </c>
      <c r="D24" s="79"/>
      <c r="E24" s="79"/>
      <c r="F24" s="81">
        <f>SUM(F25:F28)</f>
        <v>734368.52</v>
      </c>
      <c r="G24" s="81">
        <f t="shared" si="0"/>
        <v>114.93112241280816</v>
      </c>
      <c r="H24" s="81"/>
      <c r="I24" s="136"/>
    </row>
    <row r="25" spans="1:9" x14ac:dyDescent="0.2">
      <c r="A25" s="51" t="s">
        <v>220</v>
      </c>
      <c r="B25" s="46" t="s">
        <v>221</v>
      </c>
      <c r="C25" s="42">
        <f>'[1]A.1 RASHODI EK'!$F$25</f>
        <v>405513.47</v>
      </c>
      <c r="D25" s="78"/>
      <c r="E25" s="78"/>
      <c r="F25" s="42">
        <v>422719.93</v>
      </c>
      <c r="G25" s="42">
        <f t="shared" si="0"/>
        <v>104.24312908767249</v>
      </c>
      <c r="H25" s="81"/>
      <c r="I25" s="136"/>
    </row>
    <row r="26" spans="1:9" x14ac:dyDescent="0.2">
      <c r="A26" s="51" t="s">
        <v>222</v>
      </c>
      <c r="B26" s="46" t="s">
        <v>223</v>
      </c>
      <c r="C26" s="42">
        <f>'[1]A.1 RASHODI EK'!$F$26</f>
        <v>160552.91</v>
      </c>
      <c r="D26" s="78"/>
      <c r="E26" s="78"/>
      <c r="F26" s="42">
        <v>208663.11</v>
      </c>
      <c r="G26" s="42">
        <f t="shared" si="0"/>
        <v>129.96532420371577</v>
      </c>
      <c r="H26" s="81"/>
      <c r="I26" s="136"/>
    </row>
    <row r="27" spans="1:9" x14ac:dyDescent="0.2">
      <c r="A27" s="51" t="s">
        <v>224</v>
      </c>
      <c r="B27" s="46" t="s">
        <v>225</v>
      </c>
      <c r="C27" s="42">
        <f>'[1]A.1 RASHODI EK'!$F$27</f>
        <v>72897.64</v>
      </c>
      <c r="D27" s="78"/>
      <c r="E27" s="78"/>
      <c r="F27" s="42">
        <v>102985.48</v>
      </c>
      <c r="G27" s="42">
        <f t="shared" si="0"/>
        <v>141.27409337257009</v>
      </c>
      <c r="H27" s="81"/>
      <c r="I27" s="136"/>
    </row>
    <row r="28" spans="1:9" x14ac:dyDescent="0.2">
      <c r="A28" s="51" t="s">
        <v>226</v>
      </c>
      <c r="B28" s="46" t="s">
        <v>227</v>
      </c>
      <c r="C28" s="42">
        <f>'[1]A.1 RASHODI EK'!$F$28</f>
        <v>0</v>
      </c>
      <c r="D28" s="78"/>
      <c r="E28" s="78"/>
      <c r="F28" s="42">
        <v>0</v>
      </c>
      <c r="G28" s="42" t="e">
        <f t="shared" si="0"/>
        <v>#DIV/0!</v>
      </c>
      <c r="H28" s="81"/>
      <c r="I28" s="136"/>
    </row>
    <row r="29" spans="1:9" x14ac:dyDescent="0.2">
      <c r="A29" s="82" t="s">
        <v>228</v>
      </c>
      <c r="B29" s="83" t="s">
        <v>229</v>
      </c>
      <c r="C29" s="81">
        <f>SUM(C30:C35)</f>
        <v>273151.32</v>
      </c>
      <c r="D29" s="79"/>
      <c r="E29" s="79"/>
      <c r="F29" s="81">
        <f>SUM(F30:F35)</f>
        <v>380559.24</v>
      </c>
      <c r="G29" s="81">
        <f t="shared" si="0"/>
        <v>139.32176494698982</v>
      </c>
      <c r="H29" s="81"/>
      <c r="I29" s="136"/>
    </row>
    <row r="30" spans="1:9" x14ac:dyDescent="0.2">
      <c r="A30" s="51" t="s">
        <v>230</v>
      </c>
      <c r="B30" s="46" t="s">
        <v>231</v>
      </c>
      <c r="C30" s="42">
        <f>'[1]A.1 RASHODI EK'!$F$30</f>
        <v>30658.880000000001</v>
      </c>
      <c r="D30" s="78"/>
      <c r="E30" s="78"/>
      <c r="F30" s="42">
        <v>61381.57</v>
      </c>
      <c r="G30" s="42">
        <f t="shared" si="0"/>
        <v>200.20812893360747</v>
      </c>
      <c r="H30" s="81"/>
      <c r="I30" s="136"/>
    </row>
    <row r="31" spans="1:9" x14ac:dyDescent="0.2">
      <c r="A31" s="51" t="s">
        <v>232</v>
      </c>
      <c r="B31" s="46" t="s">
        <v>233</v>
      </c>
      <c r="C31" s="42">
        <f>'[1]A.1 RASHODI EK'!$F$31</f>
        <v>3218.34</v>
      </c>
      <c r="D31" s="78"/>
      <c r="E31" s="78"/>
      <c r="F31" s="42">
        <v>40028.699999999997</v>
      </c>
      <c r="G31" s="42">
        <f t="shared" si="0"/>
        <v>1243.7685266317417</v>
      </c>
      <c r="H31" s="81"/>
      <c r="I31" s="136"/>
    </row>
    <row r="32" spans="1:9" x14ac:dyDescent="0.2">
      <c r="A32" s="51" t="s">
        <v>234</v>
      </c>
      <c r="B32" s="46" t="s">
        <v>235</v>
      </c>
      <c r="C32" s="42">
        <f>'[1]A.1 RASHODI EK'!$F$32</f>
        <v>156324.79</v>
      </c>
      <c r="D32" s="78"/>
      <c r="E32" s="78"/>
      <c r="F32" s="42">
        <v>178156.91</v>
      </c>
      <c r="G32" s="42">
        <f t="shared" si="0"/>
        <v>113.96587195159513</v>
      </c>
      <c r="H32" s="81"/>
      <c r="I32" s="136"/>
    </row>
    <row r="33" spans="1:10" x14ac:dyDescent="0.2">
      <c r="A33" s="51" t="s">
        <v>236</v>
      </c>
      <c r="B33" s="46" t="s">
        <v>237</v>
      </c>
      <c r="C33" s="42">
        <f>'[1]A.1 RASHODI EK'!$F$33</f>
        <v>69337.13</v>
      </c>
      <c r="D33" s="78"/>
      <c r="E33" s="78"/>
      <c r="F33" s="42">
        <v>89836.23</v>
      </c>
      <c r="G33" s="42">
        <f t="shared" si="0"/>
        <v>129.56439068072186</v>
      </c>
      <c r="H33" s="81"/>
      <c r="I33" s="136"/>
    </row>
    <row r="34" spans="1:10" x14ac:dyDescent="0.2">
      <c r="A34" s="51" t="s">
        <v>238</v>
      </c>
      <c r="B34" s="46" t="s">
        <v>239</v>
      </c>
      <c r="C34" s="42">
        <f>'[1]A.1 RASHODI EK'!$F$34</f>
        <v>1392.65</v>
      </c>
      <c r="D34" s="78"/>
      <c r="E34" s="78"/>
      <c r="F34" s="42">
        <v>5278.4</v>
      </c>
      <c r="G34" s="42">
        <f t="shared" si="0"/>
        <v>379.01841812372095</v>
      </c>
      <c r="H34" s="81"/>
      <c r="I34" s="136"/>
    </row>
    <row r="35" spans="1:10" x14ac:dyDescent="0.2">
      <c r="A35" s="51" t="s">
        <v>240</v>
      </c>
      <c r="B35" s="46" t="s">
        <v>241</v>
      </c>
      <c r="C35" s="42">
        <f>'[1]A.1 RASHODI EK'!$F$35</f>
        <v>12219.53</v>
      </c>
      <c r="D35" s="78"/>
      <c r="E35" s="78"/>
      <c r="F35" s="42">
        <v>5877.43</v>
      </c>
      <c r="G35" s="42">
        <f t="shared" si="0"/>
        <v>48.098658459040564</v>
      </c>
      <c r="H35" s="81"/>
      <c r="I35" s="136"/>
    </row>
    <row r="36" spans="1:10" x14ac:dyDescent="0.2">
      <c r="A36" s="82" t="s">
        <v>242</v>
      </c>
      <c r="B36" s="83" t="s">
        <v>243</v>
      </c>
      <c r="C36" s="81">
        <f>SUM(C37:C45)</f>
        <v>1409317.87</v>
      </c>
      <c r="D36" s="79"/>
      <c r="E36" s="79"/>
      <c r="F36" s="81">
        <f>SUM(F37:F45)</f>
        <v>2390925.1700000004</v>
      </c>
      <c r="G36" s="81">
        <f t="shared" si="0"/>
        <v>169.65123489138759</v>
      </c>
      <c r="H36" s="81"/>
      <c r="I36" s="140"/>
    </row>
    <row r="37" spans="1:10" x14ac:dyDescent="0.2">
      <c r="A37" s="51" t="s">
        <v>244</v>
      </c>
      <c r="B37" s="46" t="s">
        <v>245</v>
      </c>
      <c r="C37" s="42">
        <f>'[1]A.1 RASHODI EK'!$F$37</f>
        <v>25265.17</v>
      </c>
      <c r="D37" s="78"/>
      <c r="E37" s="78"/>
      <c r="F37" s="42">
        <v>714612.82</v>
      </c>
      <c r="G37" s="42">
        <f t="shared" si="0"/>
        <v>2828.4504715384855</v>
      </c>
      <c r="H37" s="81"/>
      <c r="I37" s="136"/>
      <c r="J37" s="141"/>
    </row>
    <row r="38" spans="1:10" x14ac:dyDescent="0.2">
      <c r="A38" s="51" t="s">
        <v>246</v>
      </c>
      <c r="B38" s="46" t="s">
        <v>247</v>
      </c>
      <c r="C38" s="42">
        <f>'[1]A.1 RASHODI EK'!$F$38</f>
        <v>89017</v>
      </c>
      <c r="D38" s="78"/>
      <c r="E38" s="78"/>
      <c r="F38" s="42">
        <v>484149.76000000001</v>
      </c>
      <c r="G38" s="42">
        <f t="shared" si="0"/>
        <v>543.88460631115413</v>
      </c>
      <c r="H38" s="81"/>
      <c r="I38" s="136"/>
    </row>
    <row r="39" spans="1:10" x14ac:dyDescent="0.2">
      <c r="A39" s="51" t="s">
        <v>248</v>
      </c>
      <c r="B39" s="46" t="s">
        <v>249</v>
      </c>
      <c r="C39" s="42">
        <f>'[1]A.1 RASHODI EK'!$F$39</f>
        <v>33730.879999999997</v>
      </c>
      <c r="D39" s="78"/>
      <c r="E39" s="78"/>
      <c r="F39" s="42">
        <v>59263.57</v>
      </c>
      <c r="G39" s="42">
        <f t="shared" si="0"/>
        <v>175.6952976026715</v>
      </c>
      <c r="H39" s="81"/>
      <c r="I39" s="136"/>
    </row>
    <row r="40" spans="1:10" x14ac:dyDescent="0.2">
      <c r="A40" s="51" t="s">
        <v>250</v>
      </c>
      <c r="B40" s="46" t="s">
        <v>251</v>
      </c>
      <c r="C40" s="42">
        <f>'[1]A.1 RASHODI EK'!$F$40</f>
        <v>48296.81</v>
      </c>
      <c r="D40" s="78"/>
      <c r="E40" s="78"/>
      <c r="F40" s="42">
        <v>87077.86</v>
      </c>
      <c r="G40" s="42">
        <f t="shared" si="0"/>
        <v>180.2973322668723</v>
      </c>
      <c r="H40" s="81"/>
      <c r="I40" s="136"/>
    </row>
    <row r="41" spans="1:10" x14ac:dyDescent="0.2">
      <c r="A41" s="51" t="s">
        <v>252</v>
      </c>
      <c r="B41" s="46" t="s">
        <v>253</v>
      </c>
      <c r="C41" s="42">
        <f>'[1]A.1 RASHODI EK'!$F$41</f>
        <v>643734.57999999996</v>
      </c>
      <c r="D41" s="78"/>
      <c r="E41" s="78"/>
      <c r="F41" s="42">
        <v>370365.57</v>
      </c>
      <c r="G41" s="42">
        <f t="shared" si="0"/>
        <v>57.533893860416832</v>
      </c>
      <c r="H41" s="81"/>
      <c r="I41" s="136"/>
    </row>
    <row r="42" spans="1:10" x14ac:dyDescent="0.2">
      <c r="A42" s="51" t="s">
        <v>254</v>
      </c>
      <c r="B42" s="46" t="s">
        <v>255</v>
      </c>
      <c r="C42" s="42">
        <f>'[1]A.1 RASHODI EK'!$F$42</f>
        <v>12642.02</v>
      </c>
      <c r="D42" s="78"/>
      <c r="E42" s="78"/>
      <c r="F42" s="42">
        <v>17973</v>
      </c>
      <c r="G42" s="42">
        <f t="shared" si="0"/>
        <v>142.16873569255546</v>
      </c>
      <c r="H42" s="81"/>
      <c r="I42" s="136"/>
    </row>
    <row r="43" spans="1:10" x14ac:dyDescent="0.2">
      <c r="A43" s="51" t="s">
        <v>256</v>
      </c>
      <c r="B43" s="46" t="s">
        <v>257</v>
      </c>
      <c r="C43" s="42">
        <f>'[1]A.1 RASHODI EK'!$F$43</f>
        <v>441683.54</v>
      </c>
      <c r="D43" s="78"/>
      <c r="E43" s="78"/>
      <c r="F43" s="42">
        <v>581873.92000000004</v>
      </c>
      <c r="G43" s="42">
        <f t="shared" si="0"/>
        <v>131.7400055252229</v>
      </c>
      <c r="H43" s="81"/>
      <c r="I43" s="136"/>
    </row>
    <row r="44" spans="1:10" x14ac:dyDescent="0.2">
      <c r="A44" s="51" t="s">
        <v>258</v>
      </c>
      <c r="B44" s="46" t="s">
        <v>259</v>
      </c>
      <c r="C44" s="42">
        <f>'[1]A.1 RASHODI EK'!$F$44</f>
        <v>57526.27</v>
      </c>
      <c r="D44" s="78"/>
      <c r="E44" s="78"/>
      <c r="F44" s="42">
        <v>32501.31</v>
      </c>
      <c r="G44" s="42">
        <f t="shared" si="0"/>
        <v>56.498205080913479</v>
      </c>
      <c r="H44" s="81"/>
      <c r="I44" s="136"/>
    </row>
    <row r="45" spans="1:10" x14ac:dyDescent="0.2">
      <c r="A45" s="51" t="s">
        <v>260</v>
      </c>
      <c r="B45" s="46" t="s">
        <v>261</v>
      </c>
      <c r="C45" s="42">
        <f>'[1]A.1 RASHODI EK'!$F$45</f>
        <v>57421.599999999999</v>
      </c>
      <c r="D45" s="78"/>
      <c r="E45" s="78"/>
      <c r="F45" s="42">
        <v>43107.360000000001</v>
      </c>
      <c r="G45" s="42">
        <f t="shared" si="0"/>
        <v>75.07168034328545</v>
      </c>
      <c r="H45" s="81"/>
      <c r="I45" s="136"/>
    </row>
    <row r="46" spans="1:10" x14ac:dyDescent="0.2">
      <c r="A46" s="82" t="s">
        <v>262</v>
      </c>
      <c r="B46" s="83" t="s">
        <v>263</v>
      </c>
      <c r="C46" s="81">
        <f>+C47</f>
        <v>42836.2</v>
      </c>
      <c r="D46" s="79"/>
      <c r="E46" s="79"/>
      <c r="F46" s="81">
        <f>+F47</f>
        <v>57475.68</v>
      </c>
      <c r="G46" s="81">
        <f t="shared" si="0"/>
        <v>134.17548708802369</v>
      </c>
      <c r="H46" s="81"/>
      <c r="I46" s="136"/>
    </row>
    <row r="47" spans="1:10" x14ac:dyDescent="0.2">
      <c r="A47" s="51" t="s">
        <v>264</v>
      </c>
      <c r="B47" s="46" t="s">
        <v>263</v>
      </c>
      <c r="C47" s="42">
        <f>'[1]A.1 RASHODI EK'!$F$47</f>
        <v>42836.2</v>
      </c>
      <c r="D47" s="78"/>
      <c r="E47" s="78"/>
      <c r="F47" s="42">
        <v>57475.68</v>
      </c>
      <c r="G47" s="42">
        <f t="shared" si="0"/>
        <v>134.17548708802369</v>
      </c>
      <c r="H47" s="81"/>
      <c r="I47" s="136"/>
    </row>
    <row r="48" spans="1:10" x14ac:dyDescent="0.2">
      <c r="A48" s="82" t="s">
        <v>265</v>
      </c>
      <c r="B48" s="83" t="s">
        <v>266</v>
      </c>
      <c r="C48" s="81">
        <f>SUM(C49:C55)</f>
        <v>133516.93</v>
      </c>
      <c r="D48" s="79"/>
      <c r="E48" s="79"/>
      <c r="F48" s="81">
        <f>SUM(F49:F55)</f>
        <v>89415.51999999999</v>
      </c>
      <c r="G48" s="81">
        <f t="shared" si="0"/>
        <v>66.969424776318618</v>
      </c>
      <c r="H48" s="81"/>
      <c r="I48" s="136"/>
    </row>
    <row r="49" spans="1:10" ht="25.5" x14ac:dyDescent="0.2">
      <c r="A49" s="51" t="s">
        <v>267</v>
      </c>
      <c r="B49" s="46" t="s">
        <v>268</v>
      </c>
      <c r="C49" s="42">
        <f>'[1]A.1 RASHODI EK'!$F$49</f>
        <v>0</v>
      </c>
      <c r="D49" s="78"/>
      <c r="E49" s="78"/>
      <c r="F49" s="42">
        <v>0</v>
      </c>
      <c r="G49" s="42" t="e">
        <f t="shared" si="0"/>
        <v>#DIV/0!</v>
      </c>
      <c r="H49" s="81"/>
      <c r="I49" s="136"/>
    </row>
    <row r="50" spans="1:10" x14ac:dyDescent="0.2">
      <c r="A50" s="51" t="s">
        <v>269</v>
      </c>
      <c r="B50" s="46" t="s">
        <v>270</v>
      </c>
      <c r="C50" s="42">
        <f>'[1]A.1 RASHODI EK'!$F$50</f>
        <v>3415.28</v>
      </c>
      <c r="D50" s="78"/>
      <c r="E50" s="78"/>
      <c r="F50" s="42">
        <v>1905.7</v>
      </c>
      <c r="G50" s="42">
        <f t="shared" si="0"/>
        <v>55.799231688177834</v>
      </c>
      <c r="H50" s="81"/>
      <c r="I50" s="136"/>
    </row>
    <row r="51" spans="1:10" x14ac:dyDescent="0.2">
      <c r="A51" s="51" t="s">
        <v>271</v>
      </c>
      <c r="B51" s="46" t="s">
        <v>272</v>
      </c>
      <c r="C51" s="42">
        <f>'[1]A.1 RASHODI EK'!$F$51</f>
        <v>49833.7</v>
      </c>
      <c r="D51" s="78"/>
      <c r="E51" s="78"/>
      <c r="F51" s="42">
        <v>52074.09</v>
      </c>
      <c r="G51" s="42">
        <f t="shared" si="0"/>
        <v>104.49573280731714</v>
      </c>
      <c r="H51" s="81"/>
      <c r="I51" s="136"/>
    </row>
    <row r="52" spans="1:10" x14ac:dyDescent="0.2">
      <c r="A52" s="51" t="s">
        <v>273</v>
      </c>
      <c r="B52" s="46" t="s">
        <v>274</v>
      </c>
      <c r="C52" s="42">
        <f>'[1]A.1 RASHODI EK'!$F$52</f>
        <v>21860.11</v>
      </c>
      <c r="D52" s="78"/>
      <c r="E52" s="78"/>
      <c r="F52" s="42">
        <v>5216.9399999999996</v>
      </c>
      <c r="G52" s="42">
        <f t="shared" si="0"/>
        <v>23.865113213062511</v>
      </c>
      <c r="H52" s="81"/>
      <c r="I52" s="136"/>
    </row>
    <row r="53" spans="1:10" x14ac:dyDescent="0.2">
      <c r="A53" s="51" t="s">
        <v>275</v>
      </c>
      <c r="B53" s="46" t="s">
        <v>276</v>
      </c>
      <c r="C53" s="42">
        <f>'[1]A.1 RASHODI EK'!$F$53</f>
        <v>15647.74</v>
      </c>
      <c r="D53" s="78"/>
      <c r="E53" s="78"/>
      <c r="F53" s="42">
        <v>12758.29</v>
      </c>
      <c r="G53" s="42">
        <f t="shared" si="0"/>
        <v>81.534394104196522</v>
      </c>
      <c r="H53" s="81"/>
      <c r="I53" s="136"/>
    </row>
    <row r="54" spans="1:10" x14ac:dyDescent="0.2">
      <c r="A54" s="51" t="s">
        <v>277</v>
      </c>
      <c r="B54" s="46" t="s">
        <v>278</v>
      </c>
      <c r="C54" s="42">
        <f>'[1]A.1 RASHODI EK'!$F$54</f>
        <v>25268.66</v>
      </c>
      <c r="D54" s="78"/>
      <c r="E54" s="78"/>
      <c r="F54" s="42">
        <v>5944.41</v>
      </c>
      <c r="G54" s="42">
        <f t="shared" si="0"/>
        <v>23.524832737470053</v>
      </c>
      <c r="H54" s="81"/>
      <c r="I54" s="136"/>
    </row>
    <row r="55" spans="1:10" x14ac:dyDescent="0.2">
      <c r="A55" s="51" t="s">
        <v>279</v>
      </c>
      <c r="B55" s="46" t="s">
        <v>266</v>
      </c>
      <c r="C55" s="42">
        <f>'[1]A.1 RASHODI EK'!$F$55</f>
        <v>17491.439999999999</v>
      </c>
      <c r="D55" s="78"/>
      <c r="E55" s="78"/>
      <c r="F55" s="42">
        <v>11516.09</v>
      </c>
      <c r="G55" s="42">
        <f t="shared" si="0"/>
        <v>65.838432970641648</v>
      </c>
      <c r="H55" s="81"/>
      <c r="I55" s="136"/>
    </row>
    <row r="56" spans="1:10" x14ac:dyDescent="0.2">
      <c r="A56" s="84" t="s">
        <v>280</v>
      </c>
      <c r="B56" s="85" t="s">
        <v>281</v>
      </c>
      <c r="C56" s="81">
        <f>+C57+C60</f>
        <v>28736.33</v>
      </c>
      <c r="D56" s="43">
        <v>27149</v>
      </c>
      <c r="E56" s="43">
        <v>27149</v>
      </c>
      <c r="F56" s="81">
        <f>+F57+F60</f>
        <v>12654.77</v>
      </c>
      <c r="G56" s="81">
        <f t="shared" si="0"/>
        <v>44.037530192616799</v>
      </c>
      <c r="H56" s="81">
        <f>+F56/D56*100</f>
        <v>46.612287745404991</v>
      </c>
      <c r="I56" s="152"/>
    </row>
    <row r="57" spans="1:10" x14ac:dyDescent="0.2">
      <c r="A57" s="82" t="s">
        <v>282</v>
      </c>
      <c r="B57" s="83" t="s">
        <v>283</v>
      </c>
      <c r="C57" s="81">
        <f>+C58+C59</f>
        <v>2383.83</v>
      </c>
      <c r="D57" s="79"/>
      <c r="E57" s="79"/>
      <c r="F57" s="81">
        <f>+F58+F59</f>
        <v>0</v>
      </c>
      <c r="G57" s="81">
        <f t="shared" si="0"/>
        <v>0</v>
      </c>
      <c r="H57" s="81"/>
      <c r="I57" s="136"/>
    </row>
    <row r="58" spans="1:10" ht="25.5" x14ac:dyDescent="0.2">
      <c r="A58" s="51" t="s">
        <v>284</v>
      </c>
      <c r="B58" s="46" t="s">
        <v>285</v>
      </c>
      <c r="C58" s="42">
        <f>'[1]A.1 RASHODI EK'!$F$58</f>
        <v>0</v>
      </c>
      <c r="D58" s="78"/>
      <c r="E58" s="78"/>
      <c r="F58" s="42">
        <v>0</v>
      </c>
      <c r="G58" s="42" t="e">
        <f t="shared" si="0"/>
        <v>#DIV/0!</v>
      </c>
      <c r="H58" s="81"/>
      <c r="I58" s="136"/>
    </row>
    <row r="59" spans="1:10" ht="25.5" x14ac:dyDescent="0.2">
      <c r="A59" s="51" t="s">
        <v>286</v>
      </c>
      <c r="B59" s="46" t="s">
        <v>287</v>
      </c>
      <c r="C59" s="42">
        <f>'[1]A.1 RASHODI EK'!$F$59</f>
        <v>2383.83</v>
      </c>
      <c r="D59" s="78"/>
      <c r="E59" s="78"/>
      <c r="F59" s="42">
        <v>0</v>
      </c>
      <c r="G59" s="42">
        <f t="shared" si="0"/>
        <v>0</v>
      </c>
      <c r="H59" s="81"/>
      <c r="I59" s="136"/>
    </row>
    <row r="60" spans="1:10" x14ac:dyDescent="0.2">
      <c r="A60" s="82" t="s">
        <v>288</v>
      </c>
      <c r="B60" s="83" t="s">
        <v>289</v>
      </c>
      <c r="C60" s="81">
        <f>SUM(C61:C64)</f>
        <v>26352.5</v>
      </c>
      <c r="D60" s="79"/>
      <c r="E60" s="79"/>
      <c r="F60" s="81">
        <f>SUM(F61:F64)</f>
        <v>12654.77</v>
      </c>
      <c r="G60" s="81">
        <f t="shared" si="0"/>
        <v>48.021136514562187</v>
      </c>
      <c r="H60" s="81"/>
      <c r="I60" s="136"/>
    </row>
    <row r="61" spans="1:10" x14ac:dyDescent="0.2">
      <c r="A61" s="51" t="s">
        <v>290</v>
      </c>
      <c r="B61" s="46" t="s">
        <v>291</v>
      </c>
      <c r="C61" s="42">
        <f>'[1]A.1 RASHODI EK'!$F$61</f>
        <v>12422.31</v>
      </c>
      <c r="D61" s="78"/>
      <c r="E61" s="78"/>
      <c r="F61" s="42">
        <f>6531.78+1137.5</f>
        <v>7669.28</v>
      </c>
      <c r="G61" s="42">
        <f t="shared" si="0"/>
        <v>61.737953730022845</v>
      </c>
      <c r="H61" s="81"/>
      <c r="I61" s="136"/>
      <c r="J61" s="34"/>
    </row>
    <row r="62" spans="1:10" ht="25.5" x14ac:dyDescent="0.2">
      <c r="A62" s="51" t="s">
        <v>292</v>
      </c>
      <c r="B62" s="46" t="s">
        <v>293</v>
      </c>
      <c r="C62" s="42">
        <f>'[1]A.1 RASHODI EK'!$F$62</f>
        <v>503.7</v>
      </c>
      <c r="D62" s="78"/>
      <c r="E62" s="78"/>
      <c r="F62" s="42">
        <v>833.11</v>
      </c>
      <c r="G62" s="42">
        <f t="shared" si="0"/>
        <v>165.39805439745879</v>
      </c>
      <c r="H62" s="81"/>
      <c r="I62" s="136"/>
    </row>
    <row r="63" spans="1:10" x14ac:dyDescent="0.2">
      <c r="A63" s="51" t="s">
        <v>294</v>
      </c>
      <c r="B63" s="46" t="s">
        <v>295</v>
      </c>
      <c r="C63" s="42">
        <f>'[1]A.1 RASHODI EK'!$F$63</f>
        <v>13426.49</v>
      </c>
      <c r="D63" s="78"/>
      <c r="E63" s="78"/>
      <c r="F63" s="42">
        <v>4152.38</v>
      </c>
      <c r="G63" s="42">
        <f t="shared" si="0"/>
        <v>30.926772373122091</v>
      </c>
      <c r="H63" s="81"/>
      <c r="I63" s="136"/>
    </row>
    <row r="64" spans="1:10" x14ac:dyDescent="0.2">
      <c r="A64" s="51" t="s">
        <v>296</v>
      </c>
      <c r="B64" s="46" t="s">
        <v>297</v>
      </c>
      <c r="C64" s="42">
        <f>'[1]A.1 RASHODI EK'!$F$64</f>
        <v>0</v>
      </c>
      <c r="D64" s="78"/>
      <c r="E64" s="78"/>
      <c r="F64" s="42">
        <v>0</v>
      </c>
      <c r="G64" s="42" t="e">
        <f t="shared" si="0"/>
        <v>#DIV/0!</v>
      </c>
      <c r="H64" s="81"/>
      <c r="I64" s="136"/>
    </row>
    <row r="65" spans="1:10" x14ac:dyDescent="0.2">
      <c r="A65" s="84" t="s">
        <v>298</v>
      </c>
      <c r="B65" s="85" t="s">
        <v>299</v>
      </c>
      <c r="C65" s="81">
        <f>+C66+C68+C71</f>
        <v>0</v>
      </c>
      <c r="D65" s="43">
        <v>0</v>
      </c>
      <c r="E65" s="43">
        <v>0</v>
      </c>
      <c r="F65" s="81">
        <f>+F66+F68+F71</f>
        <v>76029.5</v>
      </c>
      <c r="G65" s="81" t="e">
        <f t="shared" si="0"/>
        <v>#DIV/0!</v>
      </c>
      <c r="H65" s="81" t="e">
        <f>+F65/D65*100</f>
        <v>#DIV/0!</v>
      </c>
      <c r="I65" s="152"/>
    </row>
    <row r="66" spans="1:10" x14ac:dyDescent="0.2">
      <c r="A66" s="82" t="s">
        <v>300</v>
      </c>
      <c r="B66" s="83" t="s">
        <v>301</v>
      </c>
      <c r="C66" s="81">
        <f>+C67</f>
        <v>0</v>
      </c>
      <c r="D66" s="79"/>
      <c r="E66" s="79"/>
      <c r="F66" s="81">
        <f>+F67</f>
        <v>0</v>
      </c>
      <c r="G66" s="81" t="e">
        <f t="shared" si="0"/>
        <v>#DIV/0!</v>
      </c>
      <c r="H66" s="81"/>
      <c r="I66" s="136"/>
    </row>
    <row r="67" spans="1:10" ht="25.5" x14ac:dyDescent="0.2">
      <c r="A67" s="51" t="s">
        <v>302</v>
      </c>
      <c r="B67" s="46" t="s">
        <v>303</v>
      </c>
      <c r="C67" s="42">
        <f>'[1]A.1 RASHODI EK'!$F$67</f>
        <v>0</v>
      </c>
      <c r="D67" s="78"/>
      <c r="E67" s="78"/>
      <c r="F67" s="42">
        <v>0</v>
      </c>
      <c r="G67" s="47" t="e">
        <f t="shared" si="0"/>
        <v>#DIV/0!</v>
      </c>
      <c r="H67" s="81"/>
      <c r="I67" s="136"/>
    </row>
    <row r="68" spans="1:10" ht="25.5" x14ac:dyDescent="0.2">
      <c r="A68" s="82" t="s">
        <v>304</v>
      </c>
      <c r="B68" s="83" t="s">
        <v>305</v>
      </c>
      <c r="C68" s="81">
        <f>+C69+C70</f>
        <v>0</v>
      </c>
      <c r="D68" s="79"/>
      <c r="E68" s="79"/>
      <c r="F68" s="81">
        <f>+F69+F70</f>
        <v>0</v>
      </c>
      <c r="G68" s="81" t="e">
        <f t="shared" si="0"/>
        <v>#DIV/0!</v>
      </c>
      <c r="H68" s="81"/>
      <c r="I68" s="136"/>
    </row>
    <row r="69" spans="1:10" ht="25.5" x14ac:dyDescent="0.2">
      <c r="A69" s="51" t="s">
        <v>306</v>
      </c>
      <c r="B69" s="46" t="s">
        <v>307</v>
      </c>
      <c r="C69" s="42">
        <f>'[1]A.1 RASHODI EK'!$F$69</f>
        <v>0</v>
      </c>
      <c r="D69" s="78"/>
      <c r="E69" s="78"/>
      <c r="F69" s="42">
        <v>0</v>
      </c>
      <c r="G69" s="47" t="e">
        <f t="shared" si="0"/>
        <v>#DIV/0!</v>
      </c>
      <c r="H69" s="81"/>
      <c r="I69" s="136"/>
    </row>
    <row r="70" spans="1:10" x14ac:dyDescent="0.2">
      <c r="A70" s="51" t="s">
        <v>308</v>
      </c>
      <c r="B70" s="46" t="s">
        <v>309</v>
      </c>
      <c r="C70" s="42">
        <f>'[1]A.1 RASHODI EK'!$F$70</f>
        <v>0</v>
      </c>
      <c r="D70" s="78"/>
      <c r="E70" s="78"/>
      <c r="F70" s="42">
        <v>0</v>
      </c>
      <c r="G70" s="42" t="e">
        <f t="shared" si="0"/>
        <v>#DIV/0!</v>
      </c>
      <c r="H70" s="81"/>
      <c r="I70" s="136"/>
    </row>
    <row r="71" spans="1:10" ht="25.5" x14ac:dyDescent="0.2">
      <c r="A71" s="82" t="s">
        <v>310</v>
      </c>
      <c r="B71" s="83" t="s">
        <v>311</v>
      </c>
      <c r="C71" s="81">
        <f>+C72</f>
        <v>0</v>
      </c>
      <c r="D71" s="79"/>
      <c r="E71" s="79"/>
      <c r="F71" s="81">
        <f>+F72</f>
        <v>76029.5</v>
      </c>
      <c r="G71" s="81" t="e">
        <f t="shared" si="0"/>
        <v>#DIV/0!</v>
      </c>
      <c r="H71" s="81"/>
      <c r="I71" s="136"/>
    </row>
    <row r="72" spans="1:10" ht="25.5" x14ac:dyDescent="0.2">
      <c r="A72" s="51" t="s">
        <v>312</v>
      </c>
      <c r="B72" s="46" t="s">
        <v>311</v>
      </c>
      <c r="C72" s="42">
        <f>'[1]A.1 RASHODI EK'!$F$72</f>
        <v>0</v>
      </c>
      <c r="D72" s="78"/>
      <c r="E72" s="78"/>
      <c r="F72" s="42">
        <v>76029.5</v>
      </c>
      <c r="G72" s="42" t="e">
        <f t="shared" si="0"/>
        <v>#DIV/0!</v>
      </c>
      <c r="H72" s="81"/>
      <c r="I72" s="136"/>
    </row>
    <row r="73" spans="1:10" x14ac:dyDescent="0.2">
      <c r="A73" s="84" t="s">
        <v>313</v>
      </c>
      <c r="B73" s="85" t="s">
        <v>314</v>
      </c>
      <c r="C73" s="81">
        <f>+C74+C76+C78+C80+C83+C85</f>
        <v>106902.59</v>
      </c>
      <c r="D73" s="43">
        <v>0</v>
      </c>
      <c r="E73" s="43">
        <v>0</v>
      </c>
      <c r="F73" s="81">
        <f>+F74+F76+F78+F80+F83+F85</f>
        <v>15915.46</v>
      </c>
      <c r="G73" s="81">
        <f t="shared" ref="G73:G136" si="1">+F73/C73*100</f>
        <v>14.887815159576581</v>
      </c>
      <c r="H73" s="81" t="e">
        <f>+F73/D73*100</f>
        <v>#DIV/0!</v>
      </c>
      <c r="I73" s="152"/>
      <c r="J73" s="34"/>
    </row>
    <row r="74" spans="1:10" x14ac:dyDescent="0.2">
      <c r="A74" s="82" t="s">
        <v>315</v>
      </c>
      <c r="B74" s="83" t="s">
        <v>316</v>
      </c>
      <c r="C74" s="81">
        <f>+C75</f>
        <v>0</v>
      </c>
      <c r="D74" s="79"/>
      <c r="E74" s="79"/>
      <c r="F74" s="81">
        <f>+F75</f>
        <v>0</v>
      </c>
      <c r="G74" s="81" t="e">
        <f t="shared" si="1"/>
        <v>#DIV/0!</v>
      </c>
      <c r="H74" s="81"/>
      <c r="I74" s="136"/>
    </row>
    <row r="75" spans="1:10" x14ac:dyDescent="0.2">
      <c r="A75" s="51" t="s">
        <v>317</v>
      </c>
      <c r="B75" s="46" t="s">
        <v>318</v>
      </c>
      <c r="C75" s="47">
        <f>'[1]A.1 RASHODI EK'!$F$75</f>
        <v>0</v>
      </c>
      <c r="D75" s="78"/>
      <c r="E75" s="78"/>
      <c r="F75" s="42">
        <v>0</v>
      </c>
      <c r="G75" s="42" t="e">
        <f t="shared" si="1"/>
        <v>#DIV/0!</v>
      </c>
      <c r="H75" s="81"/>
      <c r="I75" s="136"/>
    </row>
    <row r="76" spans="1:10" ht="25.5" x14ac:dyDescent="0.2">
      <c r="A76" s="82" t="s">
        <v>319</v>
      </c>
      <c r="B76" s="83" t="s">
        <v>320</v>
      </c>
      <c r="C76" s="81">
        <f>+C77</f>
        <v>0</v>
      </c>
      <c r="D76" s="79"/>
      <c r="E76" s="79"/>
      <c r="F76" s="81">
        <f>+F77</f>
        <v>0</v>
      </c>
      <c r="G76" s="81" t="e">
        <f t="shared" si="1"/>
        <v>#DIV/0!</v>
      </c>
      <c r="H76" s="81"/>
      <c r="I76" s="136"/>
    </row>
    <row r="77" spans="1:10" ht="25.5" x14ac:dyDescent="0.2">
      <c r="A77" s="51" t="s">
        <v>321</v>
      </c>
      <c r="B77" s="46" t="s">
        <v>322</v>
      </c>
      <c r="C77" s="47">
        <f>'[1]A.1 RASHODI EK'!$F$77</f>
        <v>0</v>
      </c>
      <c r="D77" s="78"/>
      <c r="E77" s="78"/>
      <c r="F77" s="42">
        <v>0</v>
      </c>
      <c r="G77" s="42" t="e">
        <f t="shared" si="1"/>
        <v>#DIV/0!</v>
      </c>
      <c r="H77" s="81"/>
      <c r="I77" s="136"/>
    </row>
    <row r="78" spans="1:10" x14ac:dyDescent="0.2">
      <c r="A78" s="82" t="s">
        <v>323</v>
      </c>
      <c r="B78" s="83" t="s">
        <v>324</v>
      </c>
      <c r="C78" s="81">
        <f>+C79</f>
        <v>0</v>
      </c>
      <c r="D78" s="79"/>
      <c r="E78" s="79"/>
      <c r="F78" s="81">
        <f>+F79</f>
        <v>0</v>
      </c>
      <c r="G78" s="81" t="e">
        <f t="shared" si="1"/>
        <v>#DIV/0!</v>
      </c>
      <c r="H78" s="81"/>
      <c r="I78" s="136"/>
    </row>
    <row r="79" spans="1:10" x14ac:dyDescent="0.2">
      <c r="A79" s="51" t="s">
        <v>325</v>
      </c>
      <c r="B79" s="46" t="s">
        <v>326</v>
      </c>
      <c r="C79" s="47">
        <f>'[1]A.1 RASHODI EK'!$F$79</f>
        <v>0</v>
      </c>
      <c r="D79" s="78"/>
      <c r="E79" s="78"/>
      <c r="F79" s="42">
        <v>0</v>
      </c>
      <c r="G79" s="42" t="e">
        <f t="shared" si="1"/>
        <v>#DIV/0!</v>
      </c>
      <c r="H79" s="81"/>
      <c r="I79" s="136"/>
    </row>
    <row r="80" spans="1:10" x14ac:dyDescent="0.2">
      <c r="A80" s="82" t="s">
        <v>327</v>
      </c>
      <c r="B80" s="83" t="s">
        <v>328</v>
      </c>
      <c r="C80" s="81">
        <f>+C81+C82</f>
        <v>0</v>
      </c>
      <c r="D80" s="79"/>
      <c r="E80" s="79"/>
      <c r="F80" s="81">
        <f>+F81+F82</f>
        <v>0</v>
      </c>
      <c r="G80" s="81" t="e">
        <f t="shared" si="1"/>
        <v>#DIV/0!</v>
      </c>
      <c r="H80" s="81"/>
      <c r="I80" s="136"/>
    </row>
    <row r="81" spans="1:10" x14ac:dyDescent="0.2">
      <c r="A81" s="51" t="s">
        <v>329</v>
      </c>
      <c r="B81" s="46" t="s">
        <v>330</v>
      </c>
      <c r="C81" s="42">
        <f>'[1]A.1 RASHODI EK'!$F$81</f>
        <v>0</v>
      </c>
      <c r="D81" s="78"/>
      <c r="E81" s="78"/>
      <c r="F81" s="42">
        <v>0</v>
      </c>
      <c r="G81" s="42" t="e">
        <f t="shared" si="1"/>
        <v>#DIV/0!</v>
      </c>
      <c r="H81" s="81"/>
      <c r="I81" s="136"/>
    </row>
    <row r="82" spans="1:10" ht="25.5" x14ac:dyDescent="0.2">
      <c r="A82" s="51" t="s">
        <v>331</v>
      </c>
      <c r="B82" s="46" t="s">
        <v>332</v>
      </c>
      <c r="C82" s="47">
        <f>'[1]A.1 RASHODI EK'!$F$82</f>
        <v>0</v>
      </c>
      <c r="D82" s="78"/>
      <c r="E82" s="78"/>
      <c r="F82" s="42">
        <v>0</v>
      </c>
      <c r="G82" s="42" t="e">
        <f t="shared" si="1"/>
        <v>#DIV/0!</v>
      </c>
      <c r="H82" s="81"/>
      <c r="I82" s="136"/>
    </row>
    <row r="83" spans="1:10" x14ac:dyDescent="0.2">
      <c r="A83" s="82" t="s">
        <v>333</v>
      </c>
      <c r="B83" s="83" t="s">
        <v>334</v>
      </c>
      <c r="C83" s="81">
        <f>+C84</f>
        <v>0</v>
      </c>
      <c r="D83" s="79"/>
      <c r="E83" s="79"/>
      <c r="F83" s="81">
        <f>+F84</f>
        <v>0</v>
      </c>
      <c r="G83" s="81" t="e">
        <f t="shared" si="1"/>
        <v>#DIV/0!</v>
      </c>
      <c r="H83" s="81"/>
      <c r="I83" s="136"/>
    </row>
    <row r="84" spans="1:10" x14ac:dyDescent="0.2">
      <c r="A84" s="51" t="s">
        <v>335</v>
      </c>
      <c r="B84" s="46" t="s">
        <v>336</v>
      </c>
      <c r="C84" s="42">
        <f>'[1]A.1 RASHODI EK'!$F$84</f>
        <v>0</v>
      </c>
      <c r="D84" s="78"/>
      <c r="E84" s="78"/>
      <c r="F84" s="42"/>
      <c r="G84" s="42" t="e">
        <f t="shared" si="1"/>
        <v>#DIV/0!</v>
      </c>
      <c r="H84" s="81"/>
      <c r="I84" s="136"/>
    </row>
    <row r="85" spans="1:10" x14ac:dyDescent="0.2">
      <c r="A85" s="82" t="s">
        <v>337</v>
      </c>
      <c r="B85" s="83" t="s">
        <v>80</v>
      </c>
      <c r="C85" s="81">
        <f>SUM(C86:C89)</f>
        <v>106902.59</v>
      </c>
      <c r="D85" s="79"/>
      <c r="E85" s="79"/>
      <c r="F85" s="81">
        <f>SUM(F86:F89)</f>
        <v>15915.46</v>
      </c>
      <c r="G85" s="81">
        <f t="shared" si="1"/>
        <v>14.887815159576581</v>
      </c>
      <c r="H85" s="81"/>
      <c r="I85" s="136"/>
      <c r="J85" s="34"/>
    </row>
    <row r="86" spans="1:10" ht="25.5" x14ac:dyDescent="0.2">
      <c r="A86" s="51" t="s">
        <v>338</v>
      </c>
      <c r="B86" s="46" t="s">
        <v>82</v>
      </c>
      <c r="C86" s="42">
        <f>'[1]A.1 RASHODI EK'!$F$86</f>
        <v>0</v>
      </c>
      <c r="D86" s="78"/>
      <c r="E86" s="78"/>
      <c r="F86" s="42">
        <v>10763.08</v>
      </c>
      <c r="G86" s="42" t="e">
        <f t="shared" si="1"/>
        <v>#DIV/0!</v>
      </c>
      <c r="H86" s="81"/>
      <c r="I86" s="136"/>
    </row>
    <row r="87" spans="1:10" ht="25.5" x14ac:dyDescent="0.2">
      <c r="A87" s="51" t="s">
        <v>339</v>
      </c>
      <c r="B87" s="46" t="s">
        <v>84</v>
      </c>
      <c r="C87" s="42">
        <f>'[1]A.1 RASHODI EK'!$F$87</f>
        <v>0</v>
      </c>
      <c r="D87" s="78"/>
      <c r="E87" s="78"/>
      <c r="F87" s="42">
        <v>0</v>
      </c>
      <c r="G87" s="42" t="e">
        <f t="shared" si="1"/>
        <v>#DIV/0!</v>
      </c>
      <c r="H87" s="81"/>
      <c r="I87" s="136"/>
    </row>
    <row r="88" spans="1:10" ht="25.5" x14ac:dyDescent="0.2">
      <c r="A88" s="51" t="s">
        <v>340</v>
      </c>
      <c r="B88" s="46" t="s">
        <v>86</v>
      </c>
      <c r="C88" s="42">
        <f>'[1]A.1 RASHODI EK'!$F$88</f>
        <v>106902.59</v>
      </c>
      <c r="D88" s="79"/>
      <c r="E88" s="79"/>
      <c r="F88" s="42">
        <v>5152.38</v>
      </c>
      <c r="G88" s="42">
        <f t="shared" si="1"/>
        <v>4.8196961364546924</v>
      </c>
      <c r="H88" s="81"/>
      <c r="I88" s="136"/>
    </row>
    <row r="89" spans="1:10" ht="25.5" x14ac:dyDescent="0.2">
      <c r="A89" s="51" t="s">
        <v>341</v>
      </c>
      <c r="B89" s="46" t="s">
        <v>88</v>
      </c>
      <c r="C89" s="42">
        <f>'[1]A.1 RASHODI EK'!$F$89</f>
        <v>0</v>
      </c>
      <c r="D89" s="79"/>
      <c r="E89" s="79"/>
      <c r="F89" s="42">
        <v>0</v>
      </c>
      <c r="G89" s="42" t="e">
        <f t="shared" si="1"/>
        <v>#DIV/0!</v>
      </c>
      <c r="H89" s="81"/>
      <c r="I89" s="136"/>
    </row>
    <row r="90" spans="1:10" ht="25.5" x14ac:dyDescent="0.2">
      <c r="A90" s="84" t="s">
        <v>342</v>
      </c>
      <c r="B90" s="85" t="s">
        <v>343</v>
      </c>
      <c r="C90" s="81">
        <f>+C91+C94</f>
        <v>20346.53</v>
      </c>
      <c r="D90" s="43">
        <v>31076</v>
      </c>
      <c r="E90" s="43">
        <v>31076</v>
      </c>
      <c r="F90" s="81">
        <f>+F91+F94</f>
        <v>99728.89</v>
      </c>
      <c r="G90" s="81">
        <f t="shared" si="1"/>
        <v>490.15183424397185</v>
      </c>
      <c r="H90" s="81">
        <f>+F90/D90*100</f>
        <v>320.91932681168748</v>
      </c>
      <c r="I90" s="152"/>
    </row>
    <row r="91" spans="1:10" x14ac:dyDescent="0.2">
      <c r="A91" s="82" t="s">
        <v>344</v>
      </c>
      <c r="B91" s="83" t="s">
        <v>345</v>
      </c>
      <c r="C91" s="81">
        <f>+C92+C93</f>
        <v>0</v>
      </c>
      <c r="D91" s="79"/>
      <c r="E91" s="79"/>
      <c r="F91" s="81">
        <f>+F92+F93</f>
        <v>0</v>
      </c>
      <c r="G91" s="81" t="e">
        <f t="shared" si="1"/>
        <v>#DIV/0!</v>
      </c>
      <c r="H91" s="81"/>
      <c r="I91" s="136"/>
    </row>
    <row r="92" spans="1:10" ht="25.5" x14ac:dyDescent="0.2">
      <c r="A92" s="51" t="s">
        <v>346</v>
      </c>
      <c r="B92" s="46" t="s">
        <v>347</v>
      </c>
      <c r="C92" s="42">
        <f>'[1]A.1 RASHODI EK'!$F$92</f>
        <v>0</v>
      </c>
      <c r="D92" s="79"/>
      <c r="E92" s="79"/>
      <c r="F92" s="42">
        <v>0</v>
      </c>
      <c r="G92" s="42" t="e">
        <f t="shared" si="1"/>
        <v>#DIV/0!</v>
      </c>
      <c r="H92" s="81"/>
      <c r="I92" s="136"/>
    </row>
    <row r="93" spans="1:10" ht="25.5" x14ac:dyDescent="0.2">
      <c r="A93" s="51" t="s">
        <v>348</v>
      </c>
      <c r="B93" s="46" t="s">
        <v>349</v>
      </c>
      <c r="C93" s="42">
        <f>'[1]A.1 RASHODI EK'!$F$93</f>
        <v>0</v>
      </c>
      <c r="D93" s="79"/>
      <c r="E93" s="79"/>
      <c r="F93" s="42">
        <v>0</v>
      </c>
      <c r="G93" s="42" t="e">
        <f t="shared" si="1"/>
        <v>#DIV/0!</v>
      </c>
      <c r="H93" s="81"/>
      <c r="I93" s="136"/>
    </row>
    <row r="94" spans="1:10" x14ac:dyDescent="0.2">
      <c r="A94" s="82" t="s">
        <v>350</v>
      </c>
      <c r="B94" s="83" t="s">
        <v>351</v>
      </c>
      <c r="C94" s="81">
        <f>SUM(C95:C97)</f>
        <v>20346.53</v>
      </c>
      <c r="D94" s="79"/>
      <c r="E94" s="79"/>
      <c r="F94" s="81">
        <f>SUM(F95:F97)</f>
        <v>99728.89</v>
      </c>
      <c r="G94" s="81">
        <f>+F94/C94*100</f>
        <v>490.15183424397185</v>
      </c>
      <c r="H94" s="81"/>
      <c r="I94" s="136"/>
    </row>
    <row r="95" spans="1:10" x14ac:dyDescent="0.2">
      <c r="A95" s="51" t="s">
        <v>352</v>
      </c>
      <c r="B95" s="46" t="s">
        <v>353</v>
      </c>
      <c r="C95" s="42">
        <f>'[1]A.1 RASHODI EK'!$F$95</f>
        <v>20346.53</v>
      </c>
      <c r="D95" s="79"/>
      <c r="E95" s="79"/>
      <c r="F95" s="42">
        <v>99728.89</v>
      </c>
      <c r="G95" s="42">
        <f t="shared" si="1"/>
        <v>490.15183424397185</v>
      </c>
      <c r="H95" s="81"/>
      <c r="I95" s="136"/>
    </row>
    <row r="96" spans="1:10" x14ac:dyDescent="0.2">
      <c r="A96" s="51" t="s">
        <v>354</v>
      </c>
      <c r="B96" s="46" t="s">
        <v>355</v>
      </c>
      <c r="C96" s="42">
        <f>'[1]A.1 RASHODI EK'!$F$96</f>
        <v>0</v>
      </c>
      <c r="D96" s="79"/>
      <c r="E96" s="79"/>
      <c r="F96" s="42">
        <v>0</v>
      </c>
      <c r="G96" s="42" t="e">
        <f t="shared" si="1"/>
        <v>#DIV/0!</v>
      </c>
      <c r="H96" s="81"/>
      <c r="I96" s="136"/>
    </row>
    <row r="97" spans="1:10" x14ac:dyDescent="0.2">
      <c r="A97" s="51" t="s">
        <v>356</v>
      </c>
      <c r="B97" s="46" t="s">
        <v>357</v>
      </c>
      <c r="C97" s="42">
        <f>'[1]A.1 RASHODI EK'!$F$97</f>
        <v>0</v>
      </c>
      <c r="D97" s="79"/>
      <c r="E97" s="79"/>
      <c r="F97" s="42">
        <v>0</v>
      </c>
      <c r="G97" s="42" t="e">
        <f t="shared" si="1"/>
        <v>#DIV/0!</v>
      </c>
      <c r="H97" s="81"/>
      <c r="I97" s="136"/>
    </row>
    <row r="98" spans="1:10" x14ac:dyDescent="0.2">
      <c r="A98" s="84" t="s">
        <v>358</v>
      </c>
      <c r="B98" s="85" t="s">
        <v>359</v>
      </c>
      <c r="C98" s="81">
        <f>+C99+C103+C107</f>
        <v>2495790.59</v>
      </c>
      <c r="D98" s="43">
        <v>305259</v>
      </c>
      <c r="E98" s="43">
        <v>305259</v>
      </c>
      <c r="F98" s="81">
        <f>+F99+F103+F107</f>
        <v>449834.81</v>
      </c>
      <c r="G98" s="81">
        <f t="shared" si="1"/>
        <v>18.023740124767439</v>
      </c>
      <c r="H98" s="81">
        <f>+F98/D98*100</f>
        <v>147.36168630572726</v>
      </c>
      <c r="I98" s="152"/>
      <c r="J98" s="34"/>
    </row>
    <row r="99" spans="1:10" x14ac:dyDescent="0.2">
      <c r="A99" s="82" t="s">
        <v>360</v>
      </c>
      <c r="B99" s="83" t="s">
        <v>134</v>
      </c>
      <c r="C99" s="81">
        <f>SUM(C100:C102)</f>
        <v>2495790.59</v>
      </c>
      <c r="D99" s="79"/>
      <c r="E99" s="79"/>
      <c r="F99" s="81">
        <f>SUM(F100:F102)</f>
        <v>449834.81</v>
      </c>
      <c r="G99" s="81">
        <f t="shared" si="1"/>
        <v>18.023740124767439</v>
      </c>
      <c r="H99" s="81"/>
      <c r="I99" s="136"/>
    </row>
    <row r="100" spans="1:10" x14ac:dyDescent="0.2">
      <c r="A100" s="51" t="s">
        <v>361</v>
      </c>
      <c r="B100" s="46" t="s">
        <v>362</v>
      </c>
      <c r="C100" s="42">
        <f>'[1]A.1 RASHODI EK'!$F$100</f>
        <v>3183.61</v>
      </c>
      <c r="D100" s="79"/>
      <c r="E100" s="79"/>
      <c r="F100" s="42">
        <f>5097.5</f>
        <v>5097.5</v>
      </c>
      <c r="G100" s="42">
        <f t="shared" si="1"/>
        <v>160.11697412685601</v>
      </c>
      <c r="H100" s="81"/>
      <c r="I100" s="136"/>
    </row>
    <row r="101" spans="1:10" x14ac:dyDescent="0.2">
      <c r="A101" s="51" t="s">
        <v>363</v>
      </c>
      <c r="B101" s="46" t="s">
        <v>364</v>
      </c>
      <c r="C101" s="42">
        <f>'[1]A.1 RASHODI EK'!$F$101</f>
        <v>0</v>
      </c>
      <c r="D101" s="79"/>
      <c r="E101" s="79"/>
      <c r="F101" s="42">
        <v>444737.31</v>
      </c>
      <c r="G101" s="42" t="e">
        <f t="shared" si="1"/>
        <v>#DIV/0!</v>
      </c>
      <c r="H101" s="81"/>
      <c r="I101" s="136"/>
    </row>
    <row r="102" spans="1:10" x14ac:dyDescent="0.2">
      <c r="A102" s="51" t="s">
        <v>365</v>
      </c>
      <c r="B102" s="46" t="s">
        <v>366</v>
      </c>
      <c r="C102" s="42">
        <f>'[1]A.1 RASHODI EK'!$F$102</f>
        <v>2492606.98</v>
      </c>
      <c r="D102" s="79"/>
      <c r="E102" s="79"/>
      <c r="F102" s="42">
        <v>0</v>
      </c>
      <c r="G102" s="42">
        <f t="shared" si="1"/>
        <v>0</v>
      </c>
      <c r="H102" s="81"/>
      <c r="I102" s="136"/>
    </row>
    <row r="103" spans="1:10" x14ac:dyDescent="0.2">
      <c r="A103" s="82" t="s">
        <v>367</v>
      </c>
      <c r="B103" s="83" t="s">
        <v>136</v>
      </c>
      <c r="C103" s="81">
        <f>SUM(C104:C106)</f>
        <v>0</v>
      </c>
      <c r="D103" s="79"/>
      <c r="E103" s="79"/>
      <c r="F103" s="81">
        <f>SUM(F104:F106)</f>
        <v>0</v>
      </c>
      <c r="G103" s="81" t="e">
        <f t="shared" si="1"/>
        <v>#DIV/0!</v>
      </c>
      <c r="H103" s="81"/>
      <c r="I103" s="136"/>
    </row>
    <row r="104" spans="1:10" x14ac:dyDescent="0.2">
      <c r="A104" s="51" t="s">
        <v>368</v>
      </c>
      <c r="B104" s="46" t="s">
        <v>369</v>
      </c>
      <c r="C104" s="42">
        <f>'[1]A.1 RASHODI EK'!$F$104</f>
        <v>0</v>
      </c>
      <c r="D104" s="79"/>
      <c r="E104" s="79"/>
      <c r="F104" s="42">
        <v>0</v>
      </c>
      <c r="G104" s="42" t="e">
        <f t="shared" si="1"/>
        <v>#DIV/0!</v>
      </c>
      <c r="H104" s="81"/>
      <c r="I104" s="136"/>
    </row>
    <row r="105" spans="1:10" x14ac:dyDescent="0.2">
      <c r="A105" s="51" t="s">
        <v>370</v>
      </c>
      <c r="B105" s="46" t="s">
        <v>371</v>
      </c>
      <c r="C105" s="42">
        <f>'[1]A.1 RASHODI EK'!$F$105</f>
        <v>0</v>
      </c>
      <c r="D105" s="79"/>
      <c r="E105" s="79"/>
      <c r="F105" s="42">
        <v>0</v>
      </c>
      <c r="G105" s="42" t="e">
        <f t="shared" si="1"/>
        <v>#DIV/0!</v>
      </c>
      <c r="H105" s="81"/>
      <c r="I105" s="136"/>
    </row>
    <row r="106" spans="1:10" x14ac:dyDescent="0.2">
      <c r="A106" s="51" t="s">
        <v>372</v>
      </c>
      <c r="B106" s="46" t="s">
        <v>373</v>
      </c>
      <c r="C106" s="42">
        <f>'[1]A.1 RASHODI EK'!$F$106</f>
        <v>0</v>
      </c>
      <c r="D106" s="79"/>
      <c r="E106" s="79"/>
      <c r="F106" s="42">
        <v>0</v>
      </c>
      <c r="G106" s="42" t="e">
        <f t="shared" si="1"/>
        <v>#DIV/0!</v>
      </c>
      <c r="H106" s="81"/>
      <c r="I106" s="136"/>
    </row>
    <row r="107" spans="1:10" x14ac:dyDescent="0.2">
      <c r="A107" s="82" t="s">
        <v>374</v>
      </c>
      <c r="B107" s="83" t="s">
        <v>375</v>
      </c>
      <c r="C107" s="81">
        <f>SUM(C108:C112)</f>
        <v>0</v>
      </c>
      <c r="D107" s="79"/>
      <c r="E107" s="79"/>
      <c r="F107" s="81">
        <f>SUM(F109:F112)</f>
        <v>0</v>
      </c>
      <c r="G107" s="81" t="e">
        <f t="shared" si="1"/>
        <v>#DIV/0!</v>
      </c>
      <c r="H107" s="81"/>
      <c r="I107" s="136"/>
    </row>
    <row r="108" spans="1:10" x14ac:dyDescent="0.2">
      <c r="A108" s="51" t="s">
        <v>376</v>
      </c>
      <c r="B108" s="46" t="s">
        <v>377</v>
      </c>
      <c r="C108" s="42">
        <f>'[1]A.1 RASHODI EK'!$F$108</f>
        <v>0</v>
      </c>
      <c r="D108" s="79"/>
      <c r="E108" s="79"/>
      <c r="F108" s="34">
        <v>0</v>
      </c>
      <c r="G108" s="42" t="e">
        <f>+F109/C108*100</f>
        <v>#DIV/0!</v>
      </c>
      <c r="H108" s="81"/>
      <c r="I108" s="136"/>
    </row>
    <row r="109" spans="1:10" x14ac:dyDescent="0.2">
      <c r="A109" s="51" t="s">
        <v>378</v>
      </c>
      <c r="B109" s="46" t="s">
        <v>379</v>
      </c>
      <c r="C109" s="42">
        <f>'[1]A.1 RASHODI EK'!$F$109</f>
        <v>0</v>
      </c>
      <c r="D109" s="79"/>
      <c r="E109" s="79"/>
      <c r="F109" s="42">
        <v>0</v>
      </c>
      <c r="G109" s="42" t="e">
        <f>+#REF!/C109*100</f>
        <v>#REF!</v>
      </c>
      <c r="H109" s="81"/>
      <c r="I109" s="136"/>
    </row>
    <row r="110" spans="1:10" x14ac:dyDescent="0.2">
      <c r="A110" s="51" t="s">
        <v>380</v>
      </c>
      <c r="B110" s="46" t="s">
        <v>381</v>
      </c>
      <c r="C110" s="42">
        <f>'[1]A.1 RASHODI EK'!$F$110</f>
        <v>0</v>
      </c>
      <c r="D110" s="79"/>
      <c r="E110" s="79"/>
      <c r="F110" s="42">
        <v>0</v>
      </c>
      <c r="G110" s="42" t="e">
        <f t="shared" si="1"/>
        <v>#DIV/0!</v>
      </c>
      <c r="H110" s="81"/>
      <c r="I110" s="136"/>
    </row>
    <row r="111" spans="1:10" x14ac:dyDescent="0.2">
      <c r="A111" s="51" t="s">
        <v>382</v>
      </c>
      <c r="B111" s="46" t="s">
        <v>383</v>
      </c>
      <c r="C111" s="42">
        <f>'[1]A.1 RASHODI EK'!$F$111</f>
        <v>0</v>
      </c>
      <c r="D111" s="79"/>
      <c r="E111" s="79"/>
      <c r="F111" s="42">
        <v>0</v>
      </c>
      <c r="G111" s="42" t="e">
        <f t="shared" si="1"/>
        <v>#DIV/0!</v>
      </c>
      <c r="H111" s="81"/>
      <c r="I111" s="136"/>
    </row>
    <row r="112" spans="1:10" x14ac:dyDescent="0.2">
      <c r="A112" s="51" t="s">
        <v>384</v>
      </c>
      <c r="B112" s="46" t="s">
        <v>146</v>
      </c>
      <c r="C112" s="42">
        <f>'[1]A.1 RASHODI EK'!$F$112</f>
        <v>0</v>
      </c>
      <c r="D112" s="79"/>
      <c r="E112" s="79"/>
      <c r="F112" s="42">
        <v>0</v>
      </c>
      <c r="G112" s="42" t="e">
        <f t="shared" si="1"/>
        <v>#DIV/0!</v>
      </c>
      <c r="H112" s="81"/>
      <c r="I112" s="136"/>
    </row>
    <row r="113" spans="1:9" x14ac:dyDescent="0.2">
      <c r="A113" s="96" t="s">
        <v>385</v>
      </c>
      <c r="B113" s="97" t="s">
        <v>386</v>
      </c>
      <c r="C113" s="98">
        <f>+C114+C121+C148+C151+C154</f>
        <v>21742908.219999995</v>
      </c>
      <c r="D113" s="99">
        <f>+D114+D121+D148+D151+D154</f>
        <v>13164520</v>
      </c>
      <c r="E113" s="99">
        <f>+E114+E121+E148+E151+E154</f>
        <v>13164520</v>
      </c>
      <c r="F113" s="98">
        <f>+F114+F121+F148+F151+F154</f>
        <v>7613501.2199999997</v>
      </c>
      <c r="G113" s="98">
        <f t="shared" si="1"/>
        <v>35.016020593771344</v>
      </c>
      <c r="H113" s="98">
        <f>+F113/D113*100</f>
        <v>57.833488953642068</v>
      </c>
      <c r="I113" s="138"/>
    </row>
    <row r="114" spans="1:9" x14ac:dyDescent="0.2">
      <c r="A114" s="84" t="s">
        <v>387</v>
      </c>
      <c r="B114" s="85" t="s">
        <v>388</v>
      </c>
      <c r="C114" s="81">
        <f>+C115+C117</f>
        <v>4353.5600000000004</v>
      </c>
      <c r="D114" s="43">
        <v>0</v>
      </c>
      <c r="E114" s="43">
        <v>0</v>
      </c>
      <c r="F114" s="81">
        <f>+F115+F117</f>
        <v>487.5</v>
      </c>
      <c r="G114" s="81">
        <f t="shared" si="1"/>
        <v>11.197732430470694</v>
      </c>
      <c r="H114" s="81" t="e">
        <f>+F114/D114*100</f>
        <v>#DIV/0!</v>
      </c>
    </row>
    <row r="115" spans="1:9" x14ac:dyDescent="0.2">
      <c r="A115" s="82" t="s">
        <v>389</v>
      </c>
      <c r="B115" s="83" t="s">
        <v>390</v>
      </c>
      <c r="C115" s="81">
        <f>+C116</f>
        <v>0</v>
      </c>
      <c r="D115" s="79"/>
      <c r="E115" s="79"/>
      <c r="F115" s="81">
        <f>+F116</f>
        <v>0</v>
      </c>
      <c r="G115" s="81" t="e">
        <f t="shared" si="1"/>
        <v>#DIV/0!</v>
      </c>
      <c r="H115" s="81"/>
    </row>
    <row r="116" spans="1:9" x14ac:dyDescent="0.2">
      <c r="A116" s="51" t="s">
        <v>391</v>
      </c>
      <c r="B116" s="46" t="s">
        <v>157</v>
      </c>
      <c r="C116" s="42">
        <f>'[1]A.1 RASHODI EK'!$F$116</f>
        <v>0</v>
      </c>
      <c r="D116" s="79"/>
      <c r="E116" s="79"/>
      <c r="F116" s="42">
        <v>0</v>
      </c>
      <c r="G116" s="42" t="e">
        <f t="shared" si="1"/>
        <v>#DIV/0!</v>
      </c>
      <c r="H116" s="81"/>
    </row>
    <row r="117" spans="1:9" x14ac:dyDescent="0.2">
      <c r="A117" s="82" t="s">
        <v>392</v>
      </c>
      <c r="B117" s="83" t="s">
        <v>393</v>
      </c>
      <c r="C117" s="81">
        <f>+C118+C119+C120</f>
        <v>4353.5600000000004</v>
      </c>
      <c r="D117" s="79"/>
      <c r="E117" s="79"/>
      <c r="F117" s="81">
        <f>+F118+F119+F120</f>
        <v>487.5</v>
      </c>
      <c r="G117" s="81">
        <f t="shared" si="1"/>
        <v>11.197732430470694</v>
      </c>
      <c r="H117" s="81"/>
    </row>
    <row r="118" spans="1:9" x14ac:dyDescent="0.2">
      <c r="A118" s="51" t="s">
        <v>394</v>
      </c>
      <c r="B118" s="46" t="s">
        <v>395</v>
      </c>
      <c r="C118" s="42">
        <f>'[1]A.1 RASHODI EK'!$F$118</f>
        <v>4353.5600000000004</v>
      </c>
      <c r="D118" s="79"/>
      <c r="E118" s="79"/>
      <c r="F118" s="42">
        <v>487.5</v>
      </c>
      <c r="G118" s="42">
        <f t="shared" si="1"/>
        <v>11.197732430470694</v>
      </c>
      <c r="H118" s="81"/>
    </row>
    <row r="119" spans="1:9" x14ac:dyDescent="0.2">
      <c r="A119" s="51" t="s">
        <v>396</v>
      </c>
      <c r="B119" s="46" t="s">
        <v>161</v>
      </c>
      <c r="C119" s="42">
        <f>'[1]A.1 RASHODI EK'!$F$119</f>
        <v>0</v>
      </c>
      <c r="D119" s="79"/>
      <c r="E119" s="79"/>
      <c r="F119" s="42">
        <v>0</v>
      </c>
      <c r="G119" s="42" t="e">
        <f t="shared" si="1"/>
        <v>#DIV/0!</v>
      </c>
      <c r="H119" s="81"/>
    </row>
    <row r="120" spans="1:9" x14ac:dyDescent="0.2">
      <c r="A120" s="51" t="s">
        <v>397</v>
      </c>
      <c r="B120" s="46" t="s">
        <v>398</v>
      </c>
      <c r="C120" s="42">
        <f>'[1]A.1 RASHODI EK'!$F$120</f>
        <v>0</v>
      </c>
      <c r="D120" s="79"/>
      <c r="E120" s="79"/>
      <c r="F120" s="42">
        <v>0</v>
      </c>
      <c r="G120" s="42" t="e">
        <f t="shared" si="1"/>
        <v>#DIV/0!</v>
      </c>
      <c r="H120" s="81"/>
    </row>
    <row r="121" spans="1:9" x14ac:dyDescent="0.2">
      <c r="A121" s="84" t="s">
        <v>399</v>
      </c>
      <c r="B121" s="85" t="s">
        <v>400</v>
      </c>
      <c r="C121" s="81">
        <f>+C122+C126+C134+C137+C141+C144</f>
        <v>21738554.659999996</v>
      </c>
      <c r="D121" s="43">
        <v>13164520</v>
      </c>
      <c r="E121" s="43">
        <v>13164520</v>
      </c>
      <c r="F121" s="81">
        <f>+F122+F126+F134+F137+F141+F144</f>
        <v>7613013.7199999997</v>
      </c>
      <c r="G121" s="81">
        <f t="shared" si="1"/>
        <v>35.02079066005394</v>
      </c>
      <c r="H121" s="81">
        <f>+F121/D121*100</f>
        <v>57.829785818244794</v>
      </c>
    </row>
    <row r="122" spans="1:9" x14ac:dyDescent="0.2">
      <c r="A122" s="82" t="s">
        <v>401</v>
      </c>
      <c r="B122" s="83" t="s">
        <v>402</v>
      </c>
      <c r="C122" s="81">
        <f>SUM(C123:C125)</f>
        <v>21453742.039999999</v>
      </c>
      <c r="D122" s="79"/>
      <c r="E122" s="79"/>
      <c r="F122" s="81">
        <f>SUM(F123:F125)</f>
        <v>7150757.2199999997</v>
      </c>
      <c r="G122" s="81">
        <f t="shared" si="1"/>
        <v>33.331048759081661</v>
      </c>
      <c r="H122" s="81"/>
    </row>
    <row r="123" spans="1:9" x14ac:dyDescent="0.2">
      <c r="A123" s="51" t="s">
        <v>403</v>
      </c>
      <c r="B123" s="46" t="s">
        <v>167</v>
      </c>
      <c r="C123" s="42">
        <f>'[1]A.1 RASHODI EK'!$F$123</f>
        <v>0</v>
      </c>
      <c r="D123" s="79"/>
      <c r="E123" s="79"/>
      <c r="F123" s="42">
        <v>0</v>
      </c>
      <c r="G123" s="42" t="e">
        <f t="shared" si="1"/>
        <v>#DIV/0!</v>
      </c>
      <c r="H123" s="81"/>
    </row>
    <row r="124" spans="1:9" x14ac:dyDescent="0.2">
      <c r="A124" s="51" t="s">
        <v>404</v>
      </c>
      <c r="B124" s="46" t="s">
        <v>169</v>
      </c>
      <c r="C124" s="42">
        <f>'[1]A.1 RASHODI EK'!$F$124</f>
        <v>21453742.039999999</v>
      </c>
      <c r="D124" s="79"/>
      <c r="E124" s="79"/>
      <c r="F124" s="42">
        <v>7150757.2199999997</v>
      </c>
      <c r="G124" s="42">
        <f t="shared" si="1"/>
        <v>33.331048759081661</v>
      </c>
      <c r="H124" s="81"/>
    </row>
    <row r="125" spans="1:9" x14ac:dyDescent="0.2">
      <c r="A125" s="51" t="s">
        <v>405</v>
      </c>
      <c r="B125" s="46" t="s">
        <v>406</v>
      </c>
      <c r="C125" s="42">
        <f>'[1]A.1 RASHODI EK'!$F$125</f>
        <v>0</v>
      </c>
      <c r="D125" s="79"/>
      <c r="E125" s="79"/>
      <c r="F125" s="42">
        <v>0</v>
      </c>
      <c r="G125" s="42" t="e">
        <f t="shared" si="1"/>
        <v>#DIV/0!</v>
      </c>
      <c r="H125" s="81"/>
    </row>
    <row r="126" spans="1:9" x14ac:dyDescent="0.2">
      <c r="A126" s="82" t="s">
        <v>407</v>
      </c>
      <c r="B126" s="83" t="s">
        <v>408</v>
      </c>
      <c r="C126" s="81">
        <f>SUM(C127:C133)</f>
        <v>282605.63</v>
      </c>
      <c r="D126" s="79"/>
      <c r="E126" s="79"/>
      <c r="F126" s="81">
        <f>SUM(F127:F133)</f>
        <v>427942.22000000003</v>
      </c>
      <c r="G126" s="81">
        <f t="shared" si="1"/>
        <v>151.42735125269797</v>
      </c>
      <c r="H126" s="81"/>
    </row>
    <row r="127" spans="1:9" x14ac:dyDescent="0.2">
      <c r="A127" s="51" t="s">
        <v>409</v>
      </c>
      <c r="B127" s="46" t="s">
        <v>173</v>
      </c>
      <c r="C127" s="42">
        <f>'[1]A.1 RASHODI EK'!$F$127</f>
        <v>91954.03</v>
      </c>
      <c r="D127" s="79"/>
      <c r="E127" s="79"/>
      <c r="F127" s="42">
        <v>167384.85999999999</v>
      </c>
      <c r="G127" s="42">
        <f t="shared" si="1"/>
        <v>182.0310213701346</v>
      </c>
      <c r="H127" s="81"/>
    </row>
    <row r="128" spans="1:9" x14ac:dyDescent="0.2">
      <c r="A128" s="51" t="s">
        <v>410</v>
      </c>
      <c r="B128" s="46" t="s">
        <v>411</v>
      </c>
      <c r="C128" s="42">
        <f>'[1]A.1 RASHODI EK'!$F$128</f>
        <v>11064.31</v>
      </c>
      <c r="D128" s="79"/>
      <c r="E128" s="79"/>
      <c r="F128" s="42">
        <v>8793.85</v>
      </c>
      <c r="G128" s="42">
        <f t="shared" si="1"/>
        <v>79.479425287252454</v>
      </c>
      <c r="H128" s="81"/>
    </row>
    <row r="129" spans="1:8" x14ac:dyDescent="0.2">
      <c r="A129" s="51" t="s">
        <v>412</v>
      </c>
      <c r="B129" s="46" t="s">
        <v>174</v>
      </c>
      <c r="C129" s="42">
        <f>'[1]A.1 RASHODI EK'!$F$129</f>
        <v>0</v>
      </c>
      <c r="D129" s="79"/>
      <c r="E129" s="79"/>
      <c r="F129" s="42">
        <v>0</v>
      </c>
      <c r="G129" s="42" t="e">
        <f t="shared" si="1"/>
        <v>#DIV/0!</v>
      </c>
      <c r="H129" s="81"/>
    </row>
    <row r="130" spans="1:8" x14ac:dyDescent="0.2">
      <c r="A130" s="51" t="s">
        <v>413</v>
      </c>
      <c r="B130" s="46" t="s">
        <v>414</v>
      </c>
      <c r="C130" s="42">
        <f>'[1]A.1 RASHODI EK'!$F$130</f>
        <v>142633.95000000001</v>
      </c>
      <c r="D130" s="79"/>
      <c r="E130" s="79"/>
      <c r="F130" s="42">
        <v>163134.34</v>
      </c>
      <c r="G130" s="42">
        <f t="shared" si="1"/>
        <v>114.37272823195319</v>
      </c>
      <c r="H130" s="81"/>
    </row>
    <row r="131" spans="1:8" x14ac:dyDescent="0.2">
      <c r="A131" s="51" t="s">
        <v>415</v>
      </c>
      <c r="B131" s="46" t="s">
        <v>416</v>
      </c>
      <c r="C131" s="42">
        <f>'[1]A.1 RASHODI EK'!$F$131</f>
        <v>15508.14</v>
      </c>
      <c r="D131" s="79"/>
      <c r="E131" s="79"/>
      <c r="F131" s="42">
        <v>86256.72</v>
      </c>
      <c r="G131" s="42">
        <f t="shared" si="1"/>
        <v>556.20287152424476</v>
      </c>
      <c r="H131" s="81"/>
    </row>
    <row r="132" spans="1:8" x14ac:dyDescent="0.2">
      <c r="A132" s="51" t="s">
        <v>417</v>
      </c>
      <c r="B132" s="46" t="s">
        <v>176</v>
      </c>
      <c r="C132" s="42">
        <f>'[1]A.1 RASHODI EK'!$F$132</f>
        <v>0</v>
      </c>
      <c r="D132" s="79"/>
      <c r="E132" s="79"/>
      <c r="F132" s="42">
        <v>0</v>
      </c>
      <c r="G132" s="42" t="e">
        <f t="shared" si="1"/>
        <v>#DIV/0!</v>
      </c>
      <c r="H132" s="81"/>
    </row>
    <row r="133" spans="1:8" x14ac:dyDescent="0.2">
      <c r="A133" s="51" t="s">
        <v>418</v>
      </c>
      <c r="B133" s="46" t="s">
        <v>178</v>
      </c>
      <c r="C133" s="42">
        <f>'[1]A.1 RASHODI EK'!$F$133</f>
        <v>21445.200000000001</v>
      </c>
      <c r="D133" s="79"/>
      <c r="E133" s="79"/>
      <c r="F133" s="42">
        <v>2372.4499999999998</v>
      </c>
      <c r="G133" s="42">
        <f t="shared" si="1"/>
        <v>11.062848562848561</v>
      </c>
      <c r="H133" s="81"/>
    </row>
    <row r="134" spans="1:8" x14ac:dyDescent="0.2">
      <c r="A134" s="82" t="s">
        <v>419</v>
      </c>
      <c r="B134" s="83" t="s">
        <v>420</v>
      </c>
      <c r="C134" s="81">
        <f>+C135+C136</f>
        <v>0</v>
      </c>
      <c r="D134" s="79"/>
      <c r="E134" s="79"/>
      <c r="F134" s="81">
        <f>+F135+F136</f>
        <v>0</v>
      </c>
      <c r="G134" s="81" t="e">
        <f t="shared" si="1"/>
        <v>#DIV/0!</v>
      </c>
      <c r="H134" s="81"/>
    </row>
    <row r="135" spans="1:8" x14ac:dyDescent="0.2">
      <c r="A135" s="51" t="s">
        <v>421</v>
      </c>
      <c r="B135" s="46" t="s">
        <v>182</v>
      </c>
      <c r="C135" s="42">
        <f>'[1]A.1 RASHODI EK'!$F$135</f>
        <v>0</v>
      </c>
      <c r="D135" s="79"/>
      <c r="E135" s="79"/>
      <c r="F135" s="42">
        <v>0</v>
      </c>
      <c r="G135" s="42" t="e">
        <f t="shared" si="1"/>
        <v>#DIV/0!</v>
      </c>
      <c r="H135" s="81"/>
    </row>
    <row r="136" spans="1:8" x14ac:dyDescent="0.2">
      <c r="A136" s="51" t="s">
        <v>422</v>
      </c>
      <c r="B136" s="46" t="s">
        <v>184</v>
      </c>
      <c r="C136" s="42">
        <f>'[1]A.1 RASHODI EK'!$F$136</f>
        <v>0</v>
      </c>
      <c r="D136" s="79"/>
      <c r="E136" s="79"/>
      <c r="F136" s="42">
        <v>0</v>
      </c>
      <c r="G136" s="42" t="e">
        <f t="shared" si="1"/>
        <v>#DIV/0!</v>
      </c>
      <c r="H136" s="81"/>
    </row>
    <row r="137" spans="1:8" x14ac:dyDescent="0.2">
      <c r="A137" s="82" t="s">
        <v>423</v>
      </c>
      <c r="B137" s="83" t="s">
        <v>424</v>
      </c>
      <c r="C137" s="81">
        <f>+C138+C139+C140</f>
        <v>2206.9899999999998</v>
      </c>
      <c r="D137" s="79"/>
      <c r="E137" s="79"/>
      <c r="F137" s="81">
        <f>+F138+F139+F140</f>
        <v>1014.91</v>
      </c>
      <c r="G137" s="81">
        <f t="shared" ref="G137:G157" si="2">+F137/C137*100</f>
        <v>45.986162148446532</v>
      </c>
      <c r="H137" s="81"/>
    </row>
    <row r="138" spans="1:8" x14ac:dyDescent="0.2">
      <c r="A138" s="51" t="s">
        <v>425</v>
      </c>
      <c r="B138" s="46" t="s">
        <v>426</v>
      </c>
      <c r="C138" s="42">
        <f>'[1]A.1 RASHODI EK'!$F$138</f>
        <v>2206.9899999999998</v>
      </c>
      <c r="D138" s="79"/>
      <c r="E138" s="79"/>
      <c r="F138" s="42">
        <v>1014.91</v>
      </c>
      <c r="G138" s="42">
        <f t="shared" si="2"/>
        <v>45.986162148446532</v>
      </c>
      <c r="H138" s="81"/>
    </row>
    <row r="139" spans="1:8" x14ac:dyDescent="0.2">
      <c r="A139" s="51" t="s">
        <v>427</v>
      </c>
      <c r="B139" s="46" t="s">
        <v>428</v>
      </c>
      <c r="C139" s="42">
        <f>'[1]A.1 RASHODI EK'!$F$139</f>
        <v>0</v>
      </c>
      <c r="D139" s="79"/>
      <c r="E139" s="79"/>
      <c r="F139" s="42">
        <v>0</v>
      </c>
      <c r="G139" s="42" t="e">
        <f t="shared" si="2"/>
        <v>#DIV/0!</v>
      </c>
      <c r="H139" s="81"/>
    </row>
    <row r="140" spans="1:8" x14ac:dyDescent="0.2">
      <c r="A140" s="51" t="s">
        <v>429</v>
      </c>
      <c r="B140" s="46" t="s">
        <v>430</v>
      </c>
      <c r="C140" s="42">
        <f>'[1]A.1 RASHODI EK'!$F$140</f>
        <v>0</v>
      </c>
      <c r="D140" s="79"/>
      <c r="E140" s="79"/>
      <c r="F140" s="42">
        <v>0</v>
      </c>
      <c r="G140" s="42" t="e">
        <f t="shared" si="2"/>
        <v>#DIV/0!</v>
      </c>
      <c r="H140" s="81"/>
    </row>
    <row r="141" spans="1:8" x14ac:dyDescent="0.2">
      <c r="A141" s="82" t="s">
        <v>431</v>
      </c>
      <c r="B141" s="83" t="s">
        <v>432</v>
      </c>
      <c r="C141" s="81">
        <f>+C142+C143</f>
        <v>0</v>
      </c>
      <c r="D141" s="79"/>
      <c r="E141" s="79"/>
      <c r="F141" s="81">
        <f>+F142+F143</f>
        <v>0</v>
      </c>
      <c r="G141" s="81" t="e">
        <f t="shared" si="2"/>
        <v>#DIV/0!</v>
      </c>
      <c r="H141" s="81"/>
    </row>
    <row r="142" spans="1:8" x14ac:dyDescent="0.2">
      <c r="A142" s="51" t="s">
        <v>433</v>
      </c>
      <c r="B142" s="46" t="s">
        <v>434</v>
      </c>
      <c r="C142" s="42">
        <f>'[1]A.1 RASHODI EK'!$F$142</f>
        <v>0</v>
      </c>
      <c r="D142" s="79"/>
      <c r="E142" s="79"/>
      <c r="F142" s="42">
        <v>0</v>
      </c>
      <c r="G142" s="42" t="e">
        <f t="shared" si="2"/>
        <v>#DIV/0!</v>
      </c>
      <c r="H142" s="81"/>
    </row>
    <row r="143" spans="1:8" x14ac:dyDescent="0.2">
      <c r="A143" s="51" t="s">
        <v>435</v>
      </c>
      <c r="B143" s="46" t="s">
        <v>188</v>
      </c>
      <c r="C143" s="42">
        <f>'[1]A.1 RASHODI EK'!$F$143</f>
        <v>0</v>
      </c>
      <c r="D143" s="79"/>
      <c r="E143" s="79"/>
      <c r="F143" s="42">
        <v>0</v>
      </c>
      <c r="G143" s="42" t="e">
        <f t="shared" si="2"/>
        <v>#DIV/0!</v>
      </c>
      <c r="H143" s="81"/>
    </row>
    <row r="144" spans="1:8" x14ac:dyDescent="0.2">
      <c r="A144" s="82" t="s">
        <v>436</v>
      </c>
      <c r="B144" s="83" t="s">
        <v>437</v>
      </c>
      <c r="C144" s="81">
        <f>+C145+C146+C147</f>
        <v>0</v>
      </c>
      <c r="D144" s="79"/>
      <c r="E144" s="79"/>
      <c r="F144" s="81">
        <f>+F145+F146+F147</f>
        <v>33299.370000000003</v>
      </c>
      <c r="G144" s="81" t="e">
        <f t="shared" si="2"/>
        <v>#DIV/0!</v>
      </c>
      <c r="H144" s="81"/>
    </row>
    <row r="145" spans="1:8" x14ac:dyDescent="0.2">
      <c r="A145" s="51" t="s">
        <v>438</v>
      </c>
      <c r="B145" s="46" t="s">
        <v>439</v>
      </c>
      <c r="C145" s="42">
        <f>'[1]A.1 RASHODI EK'!$F$145</f>
        <v>0</v>
      </c>
      <c r="D145" s="79"/>
      <c r="E145" s="79"/>
      <c r="F145" s="42">
        <v>33299.370000000003</v>
      </c>
      <c r="G145" s="42" t="e">
        <f t="shared" si="2"/>
        <v>#DIV/0!</v>
      </c>
      <c r="H145" s="81"/>
    </row>
    <row r="146" spans="1:8" x14ac:dyDescent="0.2">
      <c r="A146" s="51" t="s">
        <v>440</v>
      </c>
      <c r="B146" s="46" t="s">
        <v>441</v>
      </c>
      <c r="C146" s="42">
        <f>'[1]A.1 RASHODI EK'!$F$146</f>
        <v>0</v>
      </c>
      <c r="D146" s="79"/>
      <c r="E146" s="79"/>
      <c r="F146" s="42">
        <v>0</v>
      </c>
      <c r="G146" s="42" t="e">
        <f t="shared" si="2"/>
        <v>#DIV/0!</v>
      </c>
      <c r="H146" s="81"/>
    </row>
    <row r="147" spans="1:8" x14ac:dyDescent="0.2">
      <c r="A147" s="51" t="s">
        <v>442</v>
      </c>
      <c r="B147" s="46" t="s">
        <v>443</v>
      </c>
      <c r="C147" s="42">
        <f>'[1]A.1 RASHODI EK'!$F$147</f>
        <v>0</v>
      </c>
      <c r="D147" s="79"/>
      <c r="E147" s="79"/>
      <c r="F147" s="42">
        <v>0</v>
      </c>
      <c r="G147" s="42" t="e">
        <f t="shared" si="2"/>
        <v>#DIV/0!</v>
      </c>
      <c r="H147" s="81"/>
    </row>
    <row r="148" spans="1:8" ht="25.5" x14ac:dyDescent="0.2">
      <c r="A148" s="84" t="s">
        <v>444</v>
      </c>
      <c r="B148" s="85" t="s">
        <v>445</v>
      </c>
      <c r="C148" s="81">
        <f>+C149</f>
        <v>0</v>
      </c>
      <c r="D148" s="43">
        <v>0</v>
      </c>
      <c r="E148" s="43">
        <v>0</v>
      </c>
      <c r="F148" s="81">
        <f>+F149</f>
        <v>0</v>
      </c>
      <c r="G148" s="81" t="e">
        <f t="shared" si="2"/>
        <v>#DIV/0!</v>
      </c>
      <c r="H148" s="81" t="e">
        <f>+F148/D148*100</f>
        <v>#DIV/0!</v>
      </c>
    </row>
    <row r="149" spans="1:8" x14ac:dyDescent="0.2">
      <c r="A149" s="82" t="s">
        <v>446</v>
      </c>
      <c r="B149" s="83" t="s">
        <v>447</v>
      </c>
      <c r="C149" s="81">
        <f>+C150</f>
        <v>0</v>
      </c>
      <c r="D149" s="79"/>
      <c r="E149" s="79"/>
      <c r="F149" s="81">
        <f>+F150</f>
        <v>0</v>
      </c>
      <c r="G149" s="81" t="e">
        <f t="shared" si="2"/>
        <v>#DIV/0!</v>
      </c>
      <c r="H149" s="81"/>
    </row>
    <row r="150" spans="1:8" x14ac:dyDescent="0.2">
      <c r="A150" s="51" t="s">
        <v>448</v>
      </c>
      <c r="B150" s="46" t="s">
        <v>449</v>
      </c>
      <c r="C150" s="42">
        <f>'[1]A.1 RASHODI EK'!$F$150</f>
        <v>0</v>
      </c>
      <c r="D150" s="79"/>
      <c r="E150" s="79"/>
      <c r="F150" s="42">
        <v>0</v>
      </c>
      <c r="G150" s="42" t="e">
        <f t="shared" si="2"/>
        <v>#DIV/0!</v>
      </c>
      <c r="H150" s="81"/>
    </row>
    <row r="151" spans="1:8" x14ac:dyDescent="0.2">
      <c r="A151" s="84" t="s">
        <v>450</v>
      </c>
      <c r="B151" s="85" t="s">
        <v>451</v>
      </c>
      <c r="C151" s="81">
        <f>+C152</f>
        <v>0</v>
      </c>
      <c r="D151" s="43">
        <v>0</v>
      </c>
      <c r="E151" s="43">
        <v>0</v>
      </c>
      <c r="F151" s="81">
        <f>+F152</f>
        <v>0</v>
      </c>
      <c r="G151" s="81" t="e">
        <f t="shared" si="2"/>
        <v>#DIV/0!</v>
      </c>
      <c r="H151" s="81" t="e">
        <f>+F151/D151*100</f>
        <v>#DIV/0!</v>
      </c>
    </row>
    <row r="152" spans="1:8" x14ac:dyDescent="0.2">
      <c r="A152" s="82" t="s">
        <v>452</v>
      </c>
      <c r="B152" s="83" t="s">
        <v>453</v>
      </c>
      <c r="C152" s="81">
        <f>+C153</f>
        <v>0</v>
      </c>
      <c r="D152" s="79"/>
      <c r="E152" s="79"/>
      <c r="F152" s="81">
        <f>+F153</f>
        <v>0</v>
      </c>
      <c r="G152" s="81" t="e">
        <f t="shared" si="2"/>
        <v>#DIV/0!</v>
      </c>
      <c r="H152" s="81"/>
    </row>
    <row r="153" spans="1:8" x14ac:dyDescent="0.2">
      <c r="A153" s="51" t="s">
        <v>454</v>
      </c>
      <c r="B153" s="46" t="s">
        <v>455</v>
      </c>
      <c r="C153" s="42">
        <f>'[1]A.1 RASHODI EK'!$F$153</f>
        <v>0</v>
      </c>
      <c r="D153" s="79"/>
      <c r="E153" s="79"/>
      <c r="F153" s="42">
        <v>0</v>
      </c>
      <c r="G153" s="42" t="e">
        <f t="shared" si="2"/>
        <v>#DIV/0!</v>
      </c>
      <c r="H153" s="81"/>
    </row>
    <row r="154" spans="1:8" x14ac:dyDescent="0.2">
      <c r="A154" s="84" t="s">
        <v>456</v>
      </c>
      <c r="B154" s="85" t="s">
        <v>457</v>
      </c>
      <c r="C154" s="81">
        <f>+C155+C157+C159+C161</f>
        <v>0</v>
      </c>
      <c r="D154" s="43">
        <v>0</v>
      </c>
      <c r="E154" s="43">
        <v>0</v>
      </c>
      <c r="F154" s="81">
        <f>+F155+F157+F159+F161</f>
        <v>0</v>
      </c>
      <c r="G154" s="81" t="e">
        <f t="shared" si="2"/>
        <v>#DIV/0!</v>
      </c>
      <c r="H154" s="81" t="e">
        <f>+F154/D154*100</f>
        <v>#DIV/0!</v>
      </c>
    </row>
    <row r="155" spans="1:8" x14ac:dyDescent="0.2">
      <c r="A155" s="82" t="s">
        <v>458</v>
      </c>
      <c r="B155" s="83" t="s">
        <v>459</v>
      </c>
      <c r="C155" s="81">
        <f>+C156</f>
        <v>0</v>
      </c>
      <c r="D155" s="79"/>
      <c r="E155" s="79"/>
      <c r="F155" s="81">
        <f>+F156</f>
        <v>0</v>
      </c>
      <c r="G155" s="81" t="e">
        <f t="shared" si="2"/>
        <v>#DIV/0!</v>
      </c>
      <c r="H155" s="81"/>
    </row>
    <row r="156" spans="1:8" x14ac:dyDescent="0.2">
      <c r="A156" s="51" t="s">
        <v>460</v>
      </c>
      <c r="B156" s="46" t="s">
        <v>459</v>
      </c>
      <c r="C156" s="42">
        <f>'[1]A.1 RASHODI EK'!$F$156</f>
        <v>0</v>
      </c>
      <c r="D156" s="79"/>
      <c r="E156" s="79"/>
      <c r="F156" s="42">
        <v>0</v>
      </c>
      <c r="G156" s="42" t="e">
        <f t="shared" si="2"/>
        <v>#DIV/0!</v>
      </c>
      <c r="H156" s="81"/>
    </row>
    <row r="157" spans="1:8" x14ac:dyDescent="0.2">
      <c r="A157" s="82" t="s">
        <v>461</v>
      </c>
      <c r="B157" s="83" t="s">
        <v>462</v>
      </c>
      <c r="C157" s="81">
        <f>+C158</f>
        <v>0</v>
      </c>
      <c r="D157" s="79"/>
      <c r="E157" s="79"/>
      <c r="F157" s="81">
        <f>+F158</f>
        <v>0</v>
      </c>
      <c r="G157" s="81" t="e">
        <f t="shared" si="2"/>
        <v>#DIV/0!</v>
      </c>
      <c r="H157" s="81"/>
    </row>
    <row r="158" spans="1:8" x14ac:dyDescent="0.2">
      <c r="A158" s="51" t="s">
        <v>463</v>
      </c>
      <c r="B158" s="46" t="s">
        <v>462</v>
      </c>
      <c r="C158" s="42">
        <f>'[1]A.1 RASHODI EK'!$F$158</f>
        <v>0</v>
      </c>
      <c r="D158" s="79"/>
      <c r="E158" s="79"/>
      <c r="F158" s="42">
        <v>0</v>
      </c>
      <c r="G158" s="42" t="e">
        <f>+F158/C158*100</f>
        <v>#DIV/0!</v>
      </c>
      <c r="H158" s="81"/>
    </row>
    <row r="159" spans="1:8" x14ac:dyDescent="0.2">
      <c r="A159" s="82" t="s">
        <v>464</v>
      </c>
      <c r="B159" s="83" t="s">
        <v>465</v>
      </c>
      <c r="C159" s="81">
        <f>+C160</f>
        <v>0</v>
      </c>
      <c r="D159" s="79"/>
      <c r="E159" s="79"/>
      <c r="F159" s="81">
        <f>+F160</f>
        <v>0</v>
      </c>
      <c r="G159" s="81" t="e">
        <f>+F159/C159*100</f>
        <v>#DIV/0!</v>
      </c>
      <c r="H159" s="81"/>
    </row>
    <row r="160" spans="1:8" x14ac:dyDescent="0.2">
      <c r="A160" s="51" t="s">
        <v>466</v>
      </c>
      <c r="B160" s="46" t="s">
        <v>465</v>
      </c>
      <c r="C160" s="42">
        <f>'[1]A.1 RASHODI EK'!$F$160</f>
        <v>0</v>
      </c>
      <c r="D160" s="79"/>
      <c r="E160" s="79"/>
      <c r="F160" s="42">
        <v>0</v>
      </c>
      <c r="G160" s="42" t="e">
        <f>+F160/C160*100</f>
        <v>#DIV/0!</v>
      </c>
      <c r="H160" s="81"/>
    </row>
    <row r="161" spans="1:8" x14ac:dyDescent="0.2">
      <c r="A161" s="82" t="s">
        <v>467</v>
      </c>
      <c r="B161" s="83" t="s">
        <v>468</v>
      </c>
      <c r="C161" s="81">
        <f>+C162</f>
        <v>0</v>
      </c>
      <c r="D161" s="79"/>
      <c r="E161" s="79"/>
      <c r="F161" s="81">
        <f>+F162</f>
        <v>0</v>
      </c>
      <c r="G161" s="81" t="e">
        <f>+F161/C161*100</f>
        <v>#DIV/0!</v>
      </c>
      <c r="H161" s="81"/>
    </row>
    <row r="162" spans="1:8" x14ac:dyDescent="0.2">
      <c r="A162" s="51" t="s">
        <v>469</v>
      </c>
      <c r="B162" s="46" t="s">
        <v>468</v>
      </c>
      <c r="C162" s="42">
        <f>'[1]A.1 RASHODI EK'!$F$162</f>
        <v>0</v>
      </c>
      <c r="D162" s="79"/>
      <c r="E162" s="79"/>
      <c r="F162" s="42">
        <v>0</v>
      </c>
      <c r="G162" s="42" t="e">
        <f>+F162/C162*100</f>
        <v>#DIV/0!</v>
      </c>
      <c r="H162" s="81"/>
    </row>
    <row r="163" spans="1:8" x14ac:dyDescent="0.2">
      <c r="H163" s="66"/>
    </row>
    <row r="166" spans="1:8" x14ac:dyDescent="0.2">
      <c r="A166" s="30" t="s">
        <v>470</v>
      </c>
    </row>
    <row r="167" spans="1:8" x14ac:dyDescent="0.2">
      <c r="A167" s="30" t="s">
        <v>471</v>
      </c>
    </row>
    <row r="168" spans="1:8" x14ac:dyDescent="0.2">
      <c r="A168" s="30" t="s">
        <v>472</v>
      </c>
    </row>
    <row r="169" spans="1:8" x14ac:dyDescent="0.2">
      <c r="A169" s="30" t="s">
        <v>473</v>
      </c>
    </row>
    <row r="170" spans="1:8" x14ac:dyDescent="0.2">
      <c r="A170" s="30" t="s">
        <v>474</v>
      </c>
    </row>
    <row r="171" spans="1:8" x14ac:dyDescent="0.2">
      <c r="A171" s="30" t="s">
        <v>475</v>
      </c>
    </row>
    <row r="172" spans="1:8" x14ac:dyDescent="0.2">
      <c r="A172" s="30" t="s">
        <v>476</v>
      </c>
    </row>
  </sheetData>
  <mergeCells count="5">
    <mergeCell ref="A5:H5"/>
    <mergeCell ref="A3:H3"/>
    <mergeCell ref="A1:H1"/>
    <mergeCell ref="A8:B8"/>
    <mergeCell ref="A7:B7"/>
  </mergeCells>
  <pageMargins left="0.70866141732283472" right="0.70866141732283472" top="0.74803149606299213" bottom="0.35433070866141736" header="0.31496062992125984" footer="0.31496062992125984"/>
  <pageSetup paperSize="9" scale="79" fitToHeight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O48"/>
  <sheetViews>
    <sheetView topLeftCell="A16" zoomScaleNormal="100" workbookViewId="0">
      <selection activeCell="A5" sqref="A5:H5"/>
    </sheetView>
  </sheetViews>
  <sheetFormatPr defaultRowHeight="12.75" x14ac:dyDescent="0.2"/>
  <cols>
    <col min="1" max="1" width="19" style="30" customWidth="1"/>
    <col min="2" max="2" width="49.140625" style="33" bestFit="1" customWidth="1"/>
    <col min="3" max="3" width="16.42578125" style="34" customWidth="1"/>
    <col min="4" max="5" width="17.7109375" style="35" bestFit="1" customWidth="1"/>
    <col min="6" max="6" width="15.7109375" style="34" customWidth="1"/>
    <col min="7" max="8" width="13" style="34" customWidth="1"/>
    <col min="9" max="9" width="15.42578125" style="30" bestFit="1" customWidth="1"/>
    <col min="10" max="10" width="9.42578125" style="30" bestFit="1" customWidth="1"/>
    <col min="11" max="11" width="15.42578125" style="30" bestFit="1" customWidth="1"/>
    <col min="12" max="12" width="9.42578125" style="30" bestFit="1" customWidth="1"/>
    <col min="13" max="256" width="9.140625" style="30"/>
    <col min="257" max="257" width="19" style="30" customWidth="1"/>
    <col min="258" max="258" width="57.5703125" style="30" customWidth="1"/>
    <col min="259" max="259" width="16.42578125" style="30" customWidth="1"/>
    <col min="260" max="261" width="17.7109375" style="30" bestFit="1" customWidth="1"/>
    <col min="262" max="262" width="15.7109375" style="30" customWidth="1"/>
    <col min="263" max="263" width="15.7109375" style="30" bestFit="1" customWidth="1"/>
    <col min="264" max="264" width="19.7109375" style="30" customWidth="1"/>
    <col min="265" max="265" width="15.42578125" style="30" bestFit="1" customWidth="1"/>
    <col min="266" max="266" width="9.42578125" style="30" bestFit="1" customWidth="1"/>
    <col min="267" max="267" width="15.42578125" style="30" bestFit="1" customWidth="1"/>
    <col min="268" max="268" width="9.42578125" style="30" bestFit="1" customWidth="1"/>
    <col min="269" max="512" width="9.140625" style="30"/>
    <col min="513" max="513" width="19" style="30" customWidth="1"/>
    <col min="514" max="514" width="57.5703125" style="30" customWidth="1"/>
    <col min="515" max="515" width="16.42578125" style="30" customWidth="1"/>
    <col min="516" max="517" width="17.7109375" style="30" bestFit="1" customWidth="1"/>
    <col min="518" max="518" width="15.7109375" style="30" customWidth="1"/>
    <col min="519" max="519" width="15.7109375" style="30" bestFit="1" customWidth="1"/>
    <col min="520" max="520" width="19.7109375" style="30" customWidth="1"/>
    <col min="521" max="521" width="15.42578125" style="30" bestFit="1" customWidth="1"/>
    <col min="522" max="522" width="9.42578125" style="30" bestFit="1" customWidth="1"/>
    <col min="523" max="523" width="15.42578125" style="30" bestFit="1" customWidth="1"/>
    <col min="524" max="524" width="9.42578125" style="30" bestFit="1" customWidth="1"/>
    <col min="525" max="768" width="9.140625" style="30"/>
    <col min="769" max="769" width="19" style="30" customWidth="1"/>
    <col min="770" max="770" width="57.5703125" style="30" customWidth="1"/>
    <col min="771" max="771" width="16.42578125" style="30" customWidth="1"/>
    <col min="772" max="773" width="17.7109375" style="30" bestFit="1" customWidth="1"/>
    <col min="774" max="774" width="15.7109375" style="30" customWidth="1"/>
    <col min="775" max="775" width="15.7109375" style="30" bestFit="1" customWidth="1"/>
    <col min="776" max="776" width="19.7109375" style="30" customWidth="1"/>
    <col min="777" max="777" width="15.42578125" style="30" bestFit="1" customWidth="1"/>
    <col min="778" max="778" width="9.42578125" style="30" bestFit="1" customWidth="1"/>
    <col min="779" max="779" width="15.42578125" style="30" bestFit="1" customWidth="1"/>
    <col min="780" max="780" width="9.42578125" style="30" bestFit="1" customWidth="1"/>
    <col min="781" max="1024" width="9.140625" style="30"/>
    <col min="1025" max="1025" width="19" style="30" customWidth="1"/>
    <col min="1026" max="1026" width="57.5703125" style="30" customWidth="1"/>
    <col min="1027" max="1027" width="16.42578125" style="30" customWidth="1"/>
    <col min="1028" max="1029" width="17.7109375" style="30" bestFit="1" customWidth="1"/>
    <col min="1030" max="1030" width="15.7109375" style="30" customWidth="1"/>
    <col min="1031" max="1031" width="15.7109375" style="30" bestFit="1" customWidth="1"/>
    <col min="1032" max="1032" width="19.7109375" style="30" customWidth="1"/>
    <col min="1033" max="1033" width="15.42578125" style="30" bestFit="1" customWidth="1"/>
    <col min="1034" max="1034" width="9.42578125" style="30" bestFit="1" customWidth="1"/>
    <col min="1035" max="1035" width="15.42578125" style="30" bestFit="1" customWidth="1"/>
    <col min="1036" max="1036" width="9.42578125" style="30" bestFit="1" customWidth="1"/>
    <col min="1037" max="1280" width="9.140625" style="30"/>
    <col min="1281" max="1281" width="19" style="30" customWidth="1"/>
    <col min="1282" max="1282" width="57.5703125" style="30" customWidth="1"/>
    <col min="1283" max="1283" width="16.42578125" style="30" customWidth="1"/>
    <col min="1284" max="1285" width="17.7109375" style="30" bestFit="1" customWidth="1"/>
    <col min="1286" max="1286" width="15.7109375" style="30" customWidth="1"/>
    <col min="1287" max="1287" width="15.7109375" style="30" bestFit="1" customWidth="1"/>
    <col min="1288" max="1288" width="19.7109375" style="30" customWidth="1"/>
    <col min="1289" max="1289" width="15.42578125" style="30" bestFit="1" customWidth="1"/>
    <col min="1290" max="1290" width="9.42578125" style="30" bestFit="1" customWidth="1"/>
    <col min="1291" max="1291" width="15.42578125" style="30" bestFit="1" customWidth="1"/>
    <col min="1292" max="1292" width="9.42578125" style="30" bestFit="1" customWidth="1"/>
    <col min="1293" max="1536" width="9.140625" style="30"/>
    <col min="1537" max="1537" width="19" style="30" customWidth="1"/>
    <col min="1538" max="1538" width="57.5703125" style="30" customWidth="1"/>
    <col min="1539" max="1539" width="16.42578125" style="30" customWidth="1"/>
    <col min="1540" max="1541" width="17.7109375" style="30" bestFit="1" customWidth="1"/>
    <col min="1542" max="1542" width="15.7109375" style="30" customWidth="1"/>
    <col min="1543" max="1543" width="15.7109375" style="30" bestFit="1" customWidth="1"/>
    <col min="1544" max="1544" width="19.7109375" style="30" customWidth="1"/>
    <col min="1545" max="1545" width="15.42578125" style="30" bestFit="1" customWidth="1"/>
    <col min="1546" max="1546" width="9.42578125" style="30" bestFit="1" customWidth="1"/>
    <col min="1547" max="1547" width="15.42578125" style="30" bestFit="1" customWidth="1"/>
    <col min="1548" max="1548" width="9.42578125" style="30" bestFit="1" customWidth="1"/>
    <col min="1549" max="1792" width="9.140625" style="30"/>
    <col min="1793" max="1793" width="19" style="30" customWidth="1"/>
    <col min="1794" max="1794" width="57.5703125" style="30" customWidth="1"/>
    <col min="1795" max="1795" width="16.42578125" style="30" customWidth="1"/>
    <col min="1796" max="1797" width="17.7109375" style="30" bestFit="1" customWidth="1"/>
    <col min="1798" max="1798" width="15.7109375" style="30" customWidth="1"/>
    <col min="1799" max="1799" width="15.7109375" style="30" bestFit="1" customWidth="1"/>
    <col min="1800" max="1800" width="19.7109375" style="30" customWidth="1"/>
    <col min="1801" max="1801" width="15.42578125" style="30" bestFit="1" customWidth="1"/>
    <col min="1802" max="1802" width="9.42578125" style="30" bestFit="1" customWidth="1"/>
    <col min="1803" max="1803" width="15.42578125" style="30" bestFit="1" customWidth="1"/>
    <col min="1804" max="1804" width="9.42578125" style="30" bestFit="1" customWidth="1"/>
    <col min="1805" max="2048" width="9.140625" style="30"/>
    <col min="2049" max="2049" width="19" style="30" customWidth="1"/>
    <col min="2050" max="2050" width="57.5703125" style="30" customWidth="1"/>
    <col min="2051" max="2051" width="16.42578125" style="30" customWidth="1"/>
    <col min="2052" max="2053" width="17.7109375" style="30" bestFit="1" customWidth="1"/>
    <col min="2054" max="2054" width="15.7109375" style="30" customWidth="1"/>
    <col min="2055" max="2055" width="15.7109375" style="30" bestFit="1" customWidth="1"/>
    <col min="2056" max="2056" width="19.7109375" style="30" customWidth="1"/>
    <col min="2057" max="2057" width="15.42578125" style="30" bestFit="1" customWidth="1"/>
    <col min="2058" max="2058" width="9.42578125" style="30" bestFit="1" customWidth="1"/>
    <col min="2059" max="2059" width="15.42578125" style="30" bestFit="1" customWidth="1"/>
    <col min="2060" max="2060" width="9.42578125" style="30" bestFit="1" customWidth="1"/>
    <col min="2061" max="2304" width="9.140625" style="30"/>
    <col min="2305" max="2305" width="19" style="30" customWidth="1"/>
    <col min="2306" max="2306" width="57.5703125" style="30" customWidth="1"/>
    <col min="2307" max="2307" width="16.42578125" style="30" customWidth="1"/>
    <col min="2308" max="2309" width="17.7109375" style="30" bestFit="1" customWidth="1"/>
    <col min="2310" max="2310" width="15.7109375" style="30" customWidth="1"/>
    <col min="2311" max="2311" width="15.7109375" style="30" bestFit="1" customWidth="1"/>
    <col min="2312" max="2312" width="19.7109375" style="30" customWidth="1"/>
    <col min="2313" max="2313" width="15.42578125" style="30" bestFit="1" customWidth="1"/>
    <col min="2314" max="2314" width="9.42578125" style="30" bestFit="1" customWidth="1"/>
    <col min="2315" max="2315" width="15.42578125" style="30" bestFit="1" customWidth="1"/>
    <col min="2316" max="2316" width="9.42578125" style="30" bestFit="1" customWidth="1"/>
    <col min="2317" max="2560" width="9.140625" style="30"/>
    <col min="2561" max="2561" width="19" style="30" customWidth="1"/>
    <col min="2562" max="2562" width="57.5703125" style="30" customWidth="1"/>
    <col min="2563" max="2563" width="16.42578125" style="30" customWidth="1"/>
    <col min="2564" max="2565" width="17.7109375" style="30" bestFit="1" customWidth="1"/>
    <col min="2566" max="2566" width="15.7109375" style="30" customWidth="1"/>
    <col min="2567" max="2567" width="15.7109375" style="30" bestFit="1" customWidth="1"/>
    <col min="2568" max="2568" width="19.7109375" style="30" customWidth="1"/>
    <col min="2569" max="2569" width="15.42578125" style="30" bestFit="1" customWidth="1"/>
    <col min="2570" max="2570" width="9.42578125" style="30" bestFit="1" customWidth="1"/>
    <col min="2571" max="2571" width="15.42578125" style="30" bestFit="1" customWidth="1"/>
    <col min="2572" max="2572" width="9.42578125" style="30" bestFit="1" customWidth="1"/>
    <col min="2573" max="2816" width="9.140625" style="30"/>
    <col min="2817" max="2817" width="19" style="30" customWidth="1"/>
    <col min="2818" max="2818" width="57.5703125" style="30" customWidth="1"/>
    <col min="2819" max="2819" width="16.42578125" style="30" customWidth="1"/>
    <col min="2820" max="2821" width="17.7109375" style="30" bestFit="1" customWidth="1"/>
    <col min="2822" max="2822" width="15.7109375" style="30" customWidth="1"/>
    <col min="2823" max="2823" width="15.7109375" style="30" bestFit="1" customWidth="1"/>
    <col min="2824" max="2824" width="19.7109375" style="30" customWidth="1"/>
    <col min="2825" max="2825" width="15.42578125" style="30" bestFit="1" customWidth="1"/>
    <col min="2826" max="2826" width="9.42578125" style="30" bestFit="1" customWidth="1"/>
    <col min="2827" max="2827" width="15.42578125" style="30" bestFit="1" customWidth="1"/>
    <col min="2828" max="2828" width="9.42578125" style="30" bestFit="1" customWidth="1"/>
    <col min="2829" max="3072" width="9.140625" style="30"/>
    <col min="3073" max="3073" width="19" style="30" customWidth="1"/>
    <col min="3074" max="3074" width="57.5703125" style="30" customWidth="1"/>
    <col min="3075" max="3075" width="16.42578125" style="30" customWidth="1"/>
    <col min="3076" max="3077" width="17.7109375" style="30" bestFit="1" customWidth="1"/>
    <col min="3078" max="3078" width="15.7109375" style="30" customWidth="1"/>
    <col min="3079" max="3079" width="15.7109375" style="30" bestFit="1" customWidth="1"/>
    <col min="3080" max="3080" width="19.7109375" style="30" customWidth="1"/>
    <col min="3081" max="3081" width="15.42578125" style="30" bestFit="1" customWidth="1"/>
    <col min="3082" max="3082" width="9.42578125" style="30" bestFit="1" customWidth="1"/>
    <col min="3083" max="3083" width="15.42578125" style="30" bestFit="1" customWidth="1"/>
    <col min="3084" max="3084" width="9.42578125" style="30" bestFit="1" customWidth="1"/>
    <col min="3085" max="3328" width="9.140625" style="30"/>
    <col min="3329" max="3329" width="19" style="30" customWidth="1"/>
    <col min="3330" max="3330" width="57.5703125" style="30" customWidth="1"/>
    <col min="3331" max="3331" width="16.42578125" style="30" customWidth="1"/>
    <col min="3332" max="3333" width="17.7109375" style="30" bestFit="1" customWidth="1"/>
    <col min="3334" max="3334" width="15.7109375" style="30" customWidth="1"/>
    <col min="3335" max="3335" width="15.7109375" style="30" bestFit="1" customWidth="1"/>
    <col min="3336" max="3336" width="19.7109375" style="30" customWidth="1"/>
    <col min="3337" max="3337" width="15.42578125" style="30" bestFit="1" customWidth="1"/>
    <col min="3338" max="3338" width="9.42578125" style="30" bestFit="1" customWidth="1"/>
    <col min="3339" max="3339" width="15.42578125" style="30" bestFit="1" customWidth="1"/>
    <col min="3340" max="3340" width="9.42578125" style="30" bestFit="1" customWidth="1"/>
    <col min="3341" max="3584" width="9.140625" style="30"/>
    <col min="3585" max="3585" width="19" style="30" customWidth="1"/>
    <col min="3586" max="3586" width="57.5703125" style="30" customWidth="1"/>
    <col min="3587" max="3587" width="16.42578125" style="30" customWidth="1"/>
    <col min="3588" max="3589" width="17.7109375" style="30" bestFit="1" customWidth="1"/>
    <col min="3590" max="3590" width="15.7109375" style="30" customWidth="1"/>
    <col min="3591" max="3591" width="15.7109375" style="30" bestFit="1" customWidth="1"/>
    <col min="3592" max="3592" width="19.7109375" style="30" customWidth="1"/>
    <col min="3593" max="3593" width="15.42578125" style="30" bestFit="1" customWidth="1"/>
    <col min="3594" max="3594" width="9.42578125" style="30" bestFit="1" customWidth="1"/>
    <col min="3595" max="3595" width="15.42578125" style="30" bestFit="1" customWidth="1"/>
    <col min="3596" max="3596" width="9.42578125" style="30" bestFit="1" customWidth="1"/>
    <col min="3597" max="3840" width="9.140625" style="30"/>
    <col min="3841" max="3841" width="19" style="30" customWidth="1"/>
    <col min="3842" max="3842" width="57.5703125" style="30" customWidth="1"/>
    <col min="3843" max="3843" width="16.42578125" style="30" customWidth="1"/>
    <col min="3844" max="3845" width="17.7109375" style="30" bestFit="1" customWidth="1"/>
    <col min="3846" max="3846" width="15.7109375" style="30" customWidth="1"/>
    <col min="3847" max="3847" width="15.7109375" style="30" bestFit="1" customWidth="1"/>
    <col min="3848" max="3848" width="19.7109375" style="30" customWidth="1"/>
    <col min="3849" max="3849" width="15.42578125" style="30" bestFit="1" customWidth="1"/>
    <col min="3850" max="3850" width="9.42578125" style="30" bestFit="1" customWidth="1"/>
    <col min="3851" max="3851" width="15.42578125" style="30" bestFit="1" customWidth="1"/>
    <col min="3852" max="3852" width="9.42578125" style="30" bestFit="1" customWidth="1"/>
    <col min="3853" max="4096" width="9.140625" style="30"/>
    <col min="4097" max="4097" width="19" style="30" customWidth="1"/>
    <col min="4098" max="4098" width="57.5703125" style="30" customWidth="1"/>
    <col min="4099" max="4099" width="16.42578125" style="30" customWidth="1"/>
    <col min="4100" max="4101" width="17.7109375" style="30" bestFit="1" customWidth="1"/>
    <col min="4102" max="4102" width="15.7109375" style="30" customWidth="1"/>
    <col min="4103" max="4103" width="15.7109375" style="30" bestFit="1" customWidth="1"/>
    <col min="4104" max="4104" width="19.7109375" style="30" customWidth="1"/>
    <col min="4105" max="4105" width="15.42578125" style="30" bestFit="1" customWidth="1"/>
    <col min="4106" max="4106" width="9.42578125" style="30" bestFit="1" customWidth="1"/>
    <col min="4107" max="4107" width="15.42578125" style="30" bestFit="1" customWidth="1"/>
    <col min="4108" max="4108" width="9.42578125" style="30" bestFit="1" customWidth="1"/>
    <col min="4109" max="4352" width="9.140625" style="30"/>
    <col min="4353" max="4353" width="19" style="30" customWidth="1"/>
    <col min="4354" max="4354" width="57.5703125" style="30" customWidth="1"/>
    <col min="4355" max="4355" width="16.42578125" style="30" customWidth="1"/>
    <col min="4356" max="4357" width="17.7109375" style="30" bestFit="1" customWidth="1"/>
    <col min="4358" max="4358" width="15.7109375" style="30" customWidth="1"/>
    <col min="4359" max="4359" width="15.7109375" style="30" bestFit="1" customWidth="1"/>
    <col min="4360" max="4360" width="19.7109375" style="30" customWidth="1"/>
    <col min="4361" max="4361" width="15.42578125" style="30" bestFit="1" customWidth="1"/>
    <col min="4362" max="4362" width="9.42578125" style="30" bestFit="1" customWidth="1"/>
    <col min="4363" max="4363" width="15.42578125" style="30" bestFit="1" customWidth="1"/>
    <col min="4364" max="4364" width="9.42578125" style="30" bestFit="1" customWidth="1"/>
    <col min="4365" max="4608" width="9.140625" style="30"/>
    <col min="4609" max="4609" width="19" style="30" customWidth="1"/>
    <col min="4610" max="4610" width="57.5703125" style="30" customWidth="1"/>
    <col min="4611" max="4611" width="16.42578125" style="30" customWidth="1"/>
    <col min="4612" max="4613" width="17.7109375" style="30" bestFit="1" customWidth="1"/>
    <col min="4614" max="4614" width="15.7109375" style="30" customWidth="1"/>
    <col min="4615" max="4615" width="15.7109375" style="30" bestFit="1" customWidth="1"/>
    <col min="4616" max="4616" width="19.7109375" style="30" customWidth="1"/>
    <col min="4617" max="4617" width="15.42578125" style="30" bestFit="1" customWidth="1"/>
    <col min="4618" max="4618" width="9.42578125" style="30" bestFit="1" customWidth="1"/>
    <col min="4619" max="4619" width="15.42578125" style="30" bestFit="1" customWidth="1"/>
    <col min="4620" max="4620" width="9.42578125" style="30" bestFit="1" customWidth="1"/>
    <col min="4621" max="4864" width="9.140625" style="30"/>
    <col min="4865" max="4865" width="19" style="30" customWidth="1"/>
    <col min="4866" max="4866" width="57.5703125" style="30" customWidth="1"/>
    <col min="4867" max="4867" width="16.42578125" style="30" customWidth="1"/>
    <col min="4868" max="4869" width="17.7109375" style="30" bestFit="1" customWidth="1"/>
    <col min="4870" max="4870" width="15.7109375" style="30" customWidth="1"/>
    <col min="4871" max="4871" width="15.7109375" style="30" bestFit="1" customWidth="1"/>
    <col min="4872" max="4872" width="19.7109375" style="30" customWidth="1"/>
    <col min="4873" max="4873" width="15.42578125" style="30" bestFit="1" customWidth="1"/>
    <col min="4874" max="4874" width="9.42578125" style="30" bestFit="1" customWidth="1"/>
    <col min="4875" max="4875" width="15.42578125" style="30" bestFit="1" customWidth="1"/>
    <col min="4876" max="4876" width="9.42578125" style="30" bestFit="1" customWidth="1"/>
    <col min="4877" max="5120" width="9.140625" style="30"/>
    <col min="5121" max="5121" width="19" style="30" customWidth="1"/>
    <col min="5122" max="5122" width="57.5703125" style="30" customWidth="1"/>
    <col min="5123" max="5123" width="16.42578125" style="30" customWidth="1"/>
    <col min="5124" max="5125" width="17.7109375" style="30" bestFit="1" customWidth="1"/>
    <col min="5126" max="5126" width="15.7109375" style="30" customWidth="1"/>
    <col min="5127" max="5127" width="15.7109375" style="30" bestFit="1" customWidth="1"/>
    <col min="5128" max="5128" width="19.7109375" style="30" customWidth="1"/>
    <col min="5129" max="5129" width="15.42578125" style="30" bestFit="1" customWidth="1"/>
    <col min="5130" max="5130" width="9.42578125" style="30" bestFit="1" customWidth="1"/>
    <col min="5131" max="5131" width="15.42578125" style="30" bestFit="1" customWidth="1"/>
    <col min="5132" max="5132" width="9.42578125" style="30" bestFit="1" customWidth="1"/>
    <col min="5133" max="5376" width="9.140625" style="30"/>
    <col min="5377" max="5377" width="19" style="30" customWidth="1"/>
    <col min="5378" max="5378" width="57.5703125" style="30" customWidth="1"/>
    <col min="5379" max="5379" width="16.42578125" style="30" customWidth="1"/>
    <col min="5380" max="5381" width="17.7109375" style="30" bestFit="1" customWidth="1"/>
    <col min="5382" max="5382" width="15.7109375" style="30" customWidth="1"/>
    <col min="5383" max="5383" width="15.7109375" style="30" bestFit="1" customWidth="1"/>
    <col min="5384" max="5384" width="19.7109375" style="30" customWidth="1"/>
    <col min="5385" max="5385" width="15.42578125" style="30" bestFit="1" customWidth="1"/>
    <col min="5386" max="5386" width="9.42578125" style="30" bestFit="1" customWidth="1"/>
    <col min="5387" max="5387" width="15.42578125" style="30" bestFit="1" customWidth="1"/>
    <col min="5388" max="5388" width="9.42578125" style="30" bestFit="1" customWidth="1"/>
    <col min="5389" max="5632" width="9.140625" style="30"/>
    <col min="5633" max="5633" width="19" style="30" customWidth="1"/>
    <col min="5634" max="5634" width="57.5703125" style="30" customWidth="1"/>
    <col min="5635" max="5635" width="16.42578125" style="30" customWidth="1"/>
    <col min="5636" max="5637" width="17.7109375" style="30" bestFit="1" customWidth="1"/>
    <col min="5638" max="5638" width="15.7109375" style="30" customWidth="1"/>
    <col min="5639" max="5639" width="15.7109375" style="30" bestFit="1" customWidth="1"/>
    <col min="5640" max="5640" width="19.7109375" style="30" customWidth="1"/>
    <col min="5641" max="5641" width="15.42578125" style="30" bestFit="1" customWidth="1"/>
    <col min="5642" max="5642" width="9.42578125" style="30" bestFit="1" customWidth="1"/>
    <col min="5643" max="5643" width="15.42578125" style="30" bestFit="1" customWidth="1"/>
    <col min="5644" max="5644" width="9.42578125" style="30" bestFit="1" customWidth="1"/>
    <col min="5645" max="5888" width="9.140625" style="30"/>
    <col min="5889" max="5889" width="19" style="30" customWidth="1"/>
    <col min="5890" max="5890" width="57.5703125" style="30" customWidth="1"/>
    <col min="5891" max="5891" width="16.42578125" style="30" customWidth="1"/>
    <col min="5892" max="5893" width="17.7109375" style="30" bestFit="1" customWidth="1"/>
    <col min="5894" max="5894" width="15.7109375" style="30" customWidth="1"/>
    <col min="5895" max="5895" width="15.7109375" style="30" bestFit="1" customWidth="1"/>
    <col min="5896" max="5896" width="19.7109375" style="30" customWidth="1"/>
    <col min="5897" max="5897" width="15.42578125" style="30" bestFit="1" customWidth="1"/>
    <col min="5898" max="5898" width="9.42578125" style="30" bestFit="1" customWidth="1"/>
    <col min="5899" max="5899" width="15.42578125" style="30" bestFit="1" customWidth="1"/>
    <col min="5900" max="5900" width="9.42578125" style="30" bestFit="1" customWidth="1"/>
    <col min="5901" max="6144" width="9.140625" style="30"/>
    <col min="6145" max="6145" width="19" style="30" customWidth="1"/>
    <col min="6146" max="6146" width="57.5703125" style="30" customWidth="1"/>
    <col min="6147" max="6147" width="16.42578125" style="30" customWidth="1"/>
    <col min="6148" max="6149" width="17.7109375" style="30" bestFit="1" customWidth="1"/>
    <col min="6150" max="6150" width="15.7109375" style="30" customWidth="1"/>
    <col min="6151" max="6151" width="15.7109375" style="30" bestFit="1" customWidth="1"/>
    <col min="6152" max="6152" width="19.7109375" style="30" customWidth="1"/>
    <col min="6153" max="6153" width="15.42578125" style="30" bestFit="1" customWidth="1"/>
    <col min="6154" max="6154" width="9.42578125" style="30" bestFit="1" customWidth="1"/>
    <col min="6155" max="6155" width="15.42578125" style="30" bestFit="1" customWidth="1"/>
    <col min="6156" max="6156" width="9.42578125" style="30" bestFit="1" customWidth="1"/>
    <col min="6157" max="6400" width="9.140625" style="30"/>
    <col min="6401" max="6401" width="19" style="30" customWidth="1"/>
    <col min="6402" max="6402" width="57.5703125" style="30" customWidth="1"/>
    <col min="6403" max="6403" width="16.42578125" style="30" customWidth="1"/>
    <col min="6404" max="6405" width="17.7109375" style="30" bestFit="1" customWidth="1"/>
    <col min="6406" max="6406" width="15.7109375" style="30" customWidth="1"/>
    <col min="6407" max="6407" width="15.7109375" style="30" bestFit="1" customWidth="1"/>
    <col min="6408" max="6408" width="19.7109375" style="30" customWidth="1"/>
    <col min="6409" max="6409" width="15.42578125" style="30" bestFit="1" customWidth="1"/>
    <col min="6410" max="6410" width="9.42578125" style="30" bestFit="1" customWidth="1"/>
    <col min="6411" max="6411" width="15.42578125" style="30" bestFit="1" customWidth="1"/>
    <col min="6412" max="6412" width="9.42578125" style="30" bestFit="1" customWidth="1"/>
    <col min="6413" max="6656" width="9.140625" style="30"/>
    <col min="6657" max="6657" width="19" style="30" customWidth="1"/>
    <col min="6658" max="6658" width="57.5703125" style="30" customWidth="1"/>
    <col min="6659" max="6659" width="16.42578125" style="30" customWidth="1"/>
    <col min="6660" max="6661" width="17.7109375" style="30" bestFit="1" customWidth="1"/>
    <col min="6662" max="6662" width="15.7109375" style="30" customWidth="1"/>
    <col min="6663" max="6663" width="15.7109375" style="30" bestFit="1" customWidth="1"/>
    <col min="6664" max="6664" width="19.7109375" style="30" customWidth="1"/>
    <col min="6665" max="6665" width="15.42578125" style="30" bestFit="1" customWidth="1"/>
    <col min="6666" max="6666" width="9.42578125" style="30" bestFit="1" customWidth="1"/>
    <col min="6667" max="6667" width="15.42578125" style="30" bestFit="1" customWidth="1"/>
    <col min="6668" max="6668" width="9.42578125" style="30" bestFit="1" customWidth="1"/>
    <col min="6669" max="6912" width="9.140625" style="30"/>
    <col min="6913" max="6913" width="19" style="30" customWidth="1"/>
    <col min="6914" max="6914" width="57.5703125" style="30" customWidth="1"/>
    <col min="6915" max="6915" width="16.42578125" style="30" customWidth="1"/>
    <col min="6916" max="6917" width="17.7109375" style="30" bestFit="1" customWidth="1"/>
    <col min="6918" max="6918" width="15.7109375" style="30" customWidth="1"/>
    <col min="6919" max="6919" width="15.7109375" style="30" bestFit="1" customWidth="1"/>
    <col min="6920" max="6920" width="19.7109375" style="30" customWidth="1"/>
    <col min="6921" max="6921" width="15.42578125" style="30" bestFit="1" customWidth="1"/>
    <col min="6922" max="6922" width="9.42578125" style="30" bestFit="1" customWidth="1"/>
    <col min="6923" max="6923" width="15.42578125" style="30" bestFit="1" customWidth="1"/>
    <col min="6924" max="6924" width="9.42578125" style="30" bestFit="1" customWidth="1"/>
    <col min="6925" max="7168" width="9.140625" style="30"/>
    <col min="7169" max="7169" width="19" style="30" customWidth="1"/>
    <col min="7170" max="7170" width="57.5703125" style="30" customWidth="1"/>
    <col min="7171" max="7171" width="16.42578125" style="30" customWidth="1"/>
    <col min="7172" max="7173" width="17.7109375" style="30" bestFit="1" customWidth="1"/>
    <col min="7174" max="7174" width="15.7109375" style="30" customWidth="1"/>
    <col min="7175" max="7175" width="15.7109375" style="30" bestFit="1" customWidth="1"/>
    <col min="7176" max="7176" width="19.7109375" style="30" customWidth="1"/>
    <col min="7177" max="7177" width="15.42578125" style="30" bestFit="1" customWidth="1"/>
    <col min="7178" max="7178" width="9.42578125" style="30" bestFit="1" customWidth="1"/>
    <col min="7179" max="7179" width="15.42578125" style="30" bestFit="1" customWidth="1"/>
    <col min="7180" max="7180" width="9.42578125" style="30" bestFit="1" customWidth="1"/>
    <col min="7181" max="7424" width="9.140625" style="30"/>
    <col min="7425" max="7425" width="19" style="30" customWidth="1"/>
    <col min="7426" max="7426" width="57.5703125" style="30" customWidth="1"/>
    <col min="7427" max="7427" width="16.42578125" style="30" customWidth="1"/>
    <col min="7428" max="7429" width="17.7109375" style="30" bestFit="1" customWidth="1"/>
    <col min="7430" max="7430" width="15.7109375" style="30" customWidth="1"/>
    <col min="7431" max="7431" width="15.7109375" style="30" bestFit="1" customWidth="1"/>
    <col min="7432" max="7432" width="19.7109375" style="30" customWidth="1"/>
    <col min="7433" max="7433" width="15.42578125" style="30" bestFit="1" customWidth="1"/>
    <col min="7434" max="7434" width="9.42578125" style="30" bestFit="1" customWidth="1"/>
    <col min="7435" max="7435" width="15.42578125" style="30" bestFit="1" customWidth="1"/>
    <col min="7436" max="7436" width="9.42578125" style="30" bestFit="1" customWidth="1"/>
    <col min="7437" max="7680" width="9.140625" style="30"/>
    <col min="7681" max="7681" width="19" style="30" customWidth="1"/>
    <col min="7682" max="7682" width="57.5703125" style="30" customWidth="1"/>
    <col min="7683" max="7683" width="16.42578125" style="30" customWidth="1"/>
    <col min="7684" max="7685" width="17.7109375" style="30" bestFit="1" customWidth="1"/>
    <col min="7686" max="7686" width="15.7109375" style="30" customWidth="1"/>
    <col min="7687" max="7687" width="15.7109375" style="30" bestFit="1" customWidth="1"/>
    <col min="7688" max="7688" width="19.7109375" style="30" customWidth="1"/>
    <col min="7689" max="7689" width="15.42578125" style="30" bestFit="1" customWidth="1"/>
    <col min="7690" max="7690" width="9.42578125" style="30" bestFit="1" customWidth="1"/>
    <col min="7691" max="7691" width="15.42578125" style="30" bestFit="1" customWidth="1"/>
    <col min="7692" max="7692" width="9.42578125" style="30" bestFit="1" customWidth="1"/>
    <col min="7693" max="7936" width="9.140625" style="30"/>
    <col min="7937" max="7937" width="19" style="30" customWidth="1"/>
    <col min="7938" max="7938" width="57.5703125" style="30" customWidth="1"/>
    <col min="7939" max="7939" width="16.42578125" style="30" customWidth="1"/>
    <col min="7940" max="7941" width="17.7109375" style="30" bestFit="1" customWidth="1"/>
    <col min="7942" max="7942" width="15.7109375" style="30" customWidth="1"/>
    <col min="7943" max="7943" width="15.7109375" style="30" bestFit="1" customWidth="1"/>
    <col min="7944" max="7944" width="19.7109375" style="30" customWidth="1"/>
    <col min="7945" max="7945" width="15.42578125" style="30" bestFit="1" customWidth="1"/>
    <col min="7946" max="7946" width="9.42578125" style="30" bestFit="1" customWidth="1"/>
    <col min="7947" max="7947" width="15.42578125" style="30" bestFit="1" customWidth="1"/>
    <col min="7948" max="7948" width="9.42578125" style="30" bestFit="1" customWidth="1"/>
    <col min="7949" max="8192" width="9.140625" style="30"/>
    <col min="8193" max="8193" width="19" style="30" customWidth="1"/>
    <col min="8194" max="8194" width="57.5703125" style="30" customWidth="1"/>
    <col min="8195" max="8195" width="16.42578125" style="30" customWidth="1"/>
    <col min="8196" max="8197" width="17.7109375" style="30" bestFit="1" customWidth="1"/>
    <col min="8198" max="8198" width="15.7109375" style="30" customWidth="1"/>
    <col min="8199" max="8199" width="15.7109375" style="30" bestFit="1" customWidth="1"/>
    <col min="8200" max="8200" width="19.7109375" style="30" customWidth="1"/>
    <col min="8201" max="8201" width="15.42578125" style="30" bestFit="1" customWidth="1"/>
    <col min="8202" max="8202" width="9.42578125" style="30" bestFit="1" customWidth="1"/>
    <col min="8203" max="8203" width="15.42578125" style="30" bestFit="1" customWidth="1"/>
    <col min="8204" max="8204" width="9.42578125" style="30" bestFit="1" customWidth="1"/>
    <col min="8205" max="8448" width="9.140625" style="30"/>
    <col min="8449" max="8449" width="19" style="30" customWidth="1"/>
    <col min="8450" max="8450" width="57.5703125" style="30" customWidth="1"/>
    <col min="8451" max="8451" width="16.42578125" style="30" customWidth="1"/>
    <col min="8452" max="8453" width="17.7109375" style="30" bestFit="1" customWidth="1"/>
    <col min="8454" max="8454" width="15.7109375" style="30" customWidth="1"/>
    <col min="8455" max="8455" width="15.7109375" style="30" bestFit="1" customWidth="1"/>
    <col min="8456" max="8456" width="19.7109375" style="30" customWidth="1"/>
    <col min="8457" max="8457" width="15.42578125" style="30" bestFit="1" customWidth="1"/>
    <col min="8458" max="8458" width="9.42578125" style="30" bestFit="1" customWidth="1"/>
    <col min="8459" max="8459" width="15.42578125" style="30" bestFit="1" customWidth="1"/>
    <col min="8460" max="8460" width="9.42578125" style="30" bestFit="1" customWidth="1"/>
    <col min="8461" max="8704" width="9.140625" style="30"/>
    <col min="8705" max="8705" width="19" style="30" customWidth="1"/>
    <col min="8706" max="8706" width="57.5703125" style="30" customWidth="1"/>
    <col min="8707" max="8707" width="16.42578125" style="30" customWidth="1"/>
    <col min="8708" max="8709" width="17.7109375" style="30" bestFit="1" customWidth="1"/>
    <col min="8710" max="8710" width="15.7109375" style="30" customWidth="1"/>
    <col min="8711" max="8711" width="15.7109375" style="30" bestFit="1" customWidth="1"/>
    <col min="8712" max="8712" width="19.7109375" style="30" customWidth="1"/>
    <col min="8713" max="8713" width="15.42578125" style="30" bestFit="1" customWidth="1"/>
    <col min="8714" max="8714" width="9.42578125" style="30" bestFit="1" customWidth="1"/>
    <col min="8715" max="8715" width="15.42578125" style="30" bestFit="1" customWidth="1"/>
    <col min="8716" max="8716" width="9.42578125" style="30" bestFit="1" customWidth="1"/>
    <col min="8717" max="8960" width="9.140625" style="30"/>
    <col min="8961" max="8961" width="19" style="30" customWidth="1"/>
    <col min="8962" max="8962" width="57.5703125" style="30" customWidth="1"/>
    <col min="8963" max="8963" width="16.42578125" style="30" customWidth="1"/>
    <col min="8964" max="8965" width="17.7109375" style="30" bestFit="1" customWidth="1"/>
    <col min="8966" max="8966" width="15.7109375" style="30" customWidth="1"/>
    <col min="8967" max="8967" width="15.7109375" style="30" bestFit="1" customWidth="1"/>
    <col min="8968" max="8968" width="19.7109375" style="30" customWidth="1"/>
    <col min="8969" max="8969" width="15.42578125" style="30" bestFit="1" customWidth="1"/>
    <col min="8970" max="8970" width="9.42578125" style="30" bestFit="1" customWidth="1"/>
    <col min="8971" max="8971" width="15.42578125" style="30" bestFit="1" customWidth="1"/>
    <col min="8972" max="8972" width="9.42578125" style="30" bestFit="1" customWidth="1"/>
    <col min="8973" max="9216" width="9.140625" style="30"/>
    <col min="9217" max="9217" width="19" style="30" customWidth="1"/>
    <col min="9218" max="9218" width="57.5703125" style="30" customWidth="1"/>
    <col min="9219" max="9219" width="16.42578125" style="30" customWidth="1"/>
    <col min="9220" max="9221" width="17.7109375" style="30" bestFit="1" customWidth="1"/>
    <col min="9222" max="9222" width="15.7109375" style="30" customWidth="1"/>
    <col min="9223" max="9223" width="15.7109375" style="30" bestFit="1" customWidth="1"/>
    <col min="9224" max="9224" width="19.7109375" style="30" customWidth="1"/>
    <col min="9225" max="9225" width="15.42578125" style="30" bestFit="1" customWidth="1"/>
    <col min="9226" max="9226" width="9.42578125" style="30" bestFit="1" customWidth="1"/>
    <col min="9227" max="9227" width="15.42578125" style="30" bestFit="1" customWidth="1"/>
    <col min="9228" max="9228" width="9.42578125" style="30" bestFit="1" customWidth="1"/>
    <col min="9229" max="9472" width="9.140625" style="30"/>
    <col min="9473" max="9473" width="19" style="30" customWidth="1"/>
    <col min="9474" max="9474" width="57.5703125" style="30" customWidth="1"/>
    <col min="9475" max="9475" width="16.42578125" style="30" customWidth="1"/>
    <col min="9476" max="9477" width="17.7109375" style="30" bestFit="1" customWidth="1"/>
    <col min="9478" max="9478" width="15.7109375" style="30" customWidth="1"/>
    <col min="9479" max="9479" width="15.7109375" style="30" bestFit="1" customWidth="1"/>
    <col min="9480" max="9480" width="19.7109375" style="30" customWidth="1"/>
    <col min="9481" max="9481" width="15.42578125" style="30" bestFit="1" customWidth="1"/>
    <col min="9482" max="9482" width="9.42578125" style="30" bestFit="1" customWidth="1"/>
    <col min="9483" max="9483" width="15.42578125" style="30" bestFit="1" customWidth="1"/>
    <col min="9484" max="9484" width="9.42578125" style="30" bestFit="1" customWidth="1"/>
    <col min="9485" max="9728" width="9.140625" style="30"/>
    <col min="9729" max="9729" width="19" style="30" customWidth="1"/>
    <col min="9730" max="9730" width="57.5703125" style="30" customWidth="1"/>
    <col min="9731" max="9731" width="16.42578125" style="30" customWidth="1"/>
    <col min="9732" max="9733" width="17.7109375" style="30" bestFit="1" customWidth="1"/>
    <col min="9734" max="9734" width="15.7109375" style="30" customWidth="1"/>
    <col min="9735" max="9735" width="15.7109375" style="30" bestFit="1" customWidth="1"/>
    <col min="9736" max="9736" width="19.7109375" style="30" customWidth="1"/>
    <col min="9737" max="9737" width="15.42578125" style="30" bestFit="1" customWidth="1"/>
    <col min="9738" max="9738" width="9.42578125" style="30" bestFit="1" customWidth="1"/>
    <col min="9739" max="9739" width="15.42578125" style="30" bestFit="1" customWidth="1"/>
    <col min="9740" max="9740" width="9.42578125" style="30" bestFit="1" customWidth="1"/>
    <col min="9741" max="9984" width="9.140625" style="30"/>
    <col min="9985" max="9985" width="19" style="30" customWidth="1"/>
    <col min="9986" max="9986" width="57.5703125" style="30" customWidth="1"/>
    <col min="9987" max="9987" width="16.42578125" style="30" customWidth="1"/>
    <col min="9988" max="9989" width="17.7109375" style="30" bestFit="1" customWidth="1"/>
    <col min="9990" max="9990" width="15.7109375" style="30" customWidth="1"/>
    <col min="9991" max="9991" width="15.7109375" style="30" bestFit="1" customWidth="1"/>
    <col min="9992" max="9992" width="19.7109375" style="30" customWidth="1"/>
    <col min="9993" max="9993" width="15.42578125" style="30" bestFit="1" customWidth="1"/>
    <col min="9994" max="9994" width="9.42578125" style="30" bestFit="1" customWidth="1"/>
    <col min="9995" max="9995" width="15.42578125" style="30" bestFit="1" customWidth="1"/>
    <col min="9996" max="9996" width="9.42578125" style="30" bestFit="1" customWidth="1"/>
    <col min="9997" max="10240" width="9.140625" style="30"/>
    <col min="10241" max="10241" width="19" style="30" customWidth="1"/>
    <col min="10242" max="10242" width="57.5703125" style="30" customWidth="1"/>
    <col min="10243" max="10243" width="16.42578125" style="30" customWidth="1"/>
    <col min="10244" max="10245" width="17.7109375" style="30" bestFit="1" customWidth="1"/>
    <col min="10246" max="10246" width="15.7109375" style="30" customWidth="1"/>
    <col min="10247" max="10247" width="15.7109375" style="30" bestFit="1" customWidth="1"/>
    <col min="10248" max="10248" width="19.7109375" style="30" customWidth="1"/>
    <col min="10249" max="10249" width="15.42578125" style="30" bestFit="1" customWidth="1"/>
    <col min="10250" max="10250" width="9.42578125" style="30" bestFit="1" customWidth="1"/>
    <col min="10251" max="10251" width="15.42578125" style="30" bestFit="1" customWidth="1"/>
    <col min="10252" max="10252" width="9.42578125" style="30" bestFit="1" customWidth="1"/>
    <col min="10253" max="10496" width="9.140625" style="30"/>
    <col min="10497" max="10497" width="19" style="30" customWidth="1"/>
    <col min="10498" max="10498" width="57.5703125" style="30" customWidth="1"/>
    <col min="10499" max="10499" width="16.42578125" style="30" customWidth="1"/>
    <col min="10500" max="10501" width="17.7109375" style="30" bestFit="1" customWidth="1"/>
    <col min="10502" max="10502" width="15.7109375" style="30" customWidth="1"/>
    <col min="10503" max="10503" width="15.7109375" style="30" bestFit="1" customWidth="1"/>
    <col min="10504" max="10504" width="19.7109375" style="30" customWidth="1"/>
    <col min="10505" max="10505" width="15.42578125" style="30" bestFit="1" customWidth="1"/>
    <col min="10506" max="10506" width="9.42578125" style="30" bestFit="1" customWidth="1"/>
    <col min="10507" max="10507" width="15.42578125" style="30" bestFit="1" customWidth="1"/>
    <col min="10508" max="10508" width="9.42578125" style="30" bestFit="1" customWidth="1"/>
    <col min="10509" max="10752" width="9.140625" style="30"/>
    <col min="10753" max="10753" width="19" style="30" customWidth="1"/>
    <col min="10754" max="10754" width="57.5703125" style="30" customWidth="1"/>
    <col min="10755" max="10755" width="16.42578125" style="30" customWidth="1"/>
    <col min="10756" max="10757" width="17.7109375" style="30" bestFit="1" customWidth="1"/>
    <col min="10758" max="10758" width="15.7109375" style="30" customWidth="1"/>
    <col min="10759" max="10759" width="15.7109375" style="30" bestFit="1" customWidth="1"/>
    <col min="10760" max="10760" width="19.7109375" style="30" customWidth="1"/>
    <col min="10761" max="10761" width="15.42578125" style="30" bestFit="1" customWidth="1"/>
    <col min="10762" max="10762" width="9.42578125" style="30" bestFit="1" customWidth="1"/>
    <col min="10763" max="10763" width="15.42578125" style="30" bestFit="1" customWidth="1"/>
    <col min="10764" max="10764" width="9.42578125" style="30" bestFit="1" customWidth="1"/>
    <col min="10765" max="11008" width="9.140625" style="30"/>
    <col min="11009" max="11009" width="19" style="30" customWidth="1"/>
    <col min="11010" max="11010" width="57.5703125" style="30" customWidth="1"/>
    <col min="11011" max="11011" width="16.42578125" style="30" customWidth="1"/>
    <col min="11012" max="11013" width="17.7109375" style="30" bestFit="1" customWidth="1"/>
    <col min="11014" max="11014" width="15.7109375" style="30" customWidth="1"/>
    <col min="11015" max="11015" width="15.7109375" style="30" bestFit="1" customWidth="1"/>
    <col min="11016" max="11016" width="19.7109375" style="30" customWidth="1"/>
    <col min="11017" max="11017" width="15.42578125" style="30" bestFit="1" customWidth="1"/>
    <col min="11018" max="11018" width="9.42578125" style="30" bestFit="1" customWidth="1"/>
    <col min="11019" max="11019" width="15.42578125" style="30" bestFit="1" customWidth="1"/>
    <col min="11020" max="11020" width="9.42578125" style="30" bestFit="1" customWidth="1"/>
    <col min="11021" max="11264" width="9.140625" style="30"/>
    <col min="11265" max="11265" width="19" style="30" customWidth="1"/>
    <col min="11266" max="11266" width="57.5703125" style="30" customWidth="1"/>
    <col min="11267" max="11267" width="16.42578125" style="30" customWidth="1"/>
    <col min="11268" max="11269" width="17.7109375" style="30" bestFit="1" customWidth="1"/>
    <col min="11270" max="11270" width="15.7109375" style="30" customWidth="1"/>
    <col min="11271" max="11271" width="15.7109375" style="30" bestFit="1" customWidth="1"/>
    <col min="11272" max="11272" width="19.7109375" style="30" customWidth="1"/>
    <col min="11273" max="11273" width="15.42578125" style="30" bestFit="1" customWidth="1"/>
    <col min="11274" max="11274" width="9.42578125" style="30" bestFit="1" customWidth="1"/>
    <col min="11275" max="11275" width="15.42578125" style="30" bestFit="1" customWidth="1"/>
    <col min="11276" max="11276" width="9.42578125" style="30" bestFit="1" customWidth="1"/>
    <col min="11277" max="11520" width="9.140625" style="30"/>
    <col min="11521" max="11521" width="19" style="30" customWidth="1"/>
    <col min="11522" max="11522" width="57.5703125" style="30" customWidth="1"/>
    <col min="11523" max="11523" width="16.42578125" style="30" customWidth="1"/>
    <col min="11524" max="11525" width="17.7109375" style="30" bestFit="1" customWidth="1"/>
    <col min="11526" max="11526" width="15.7109375" style="30" customWidth="1"/>
    <col min="11527" max="11527" width="15.7109375" style="30" bestFit="1" customWidth="1"/>
    <col min="11528" max="11528" width="19.7109375" style="30" customWidth="1"/>
    <col min="11529" max="11529" width="15.42578125" style="30" bestFit="1" customWidth="1"/>
    <col min="11530" max="11530" width="9.42578125" style="30" bestFit="1" customWidth="1"/>
    <col min="11531" max="11531" width="15.42578125" style="30" bestFit="1" customWidth="1"/>
    <col min="11532" max="11532" width="9.42578125" style="30" bestFit="1" customWidth="1"/>
    <col min="11533" max="11776" width="9.140625" style="30"/>
    <col min="11777" max="11777" width="19" style="30" customWidth="1"/>
    <col min="11778" max="11778" width="57.5703125" style="30" customWidth="1"/>
    <col min="11779" max="11779" width="16.42578125" style="30" customWidth="1"/>
    <col min="11780" max="11781" width="17.7109375" style="30" bestFit="1" customWidth="1"/>
    <col min="11782" max="11782" width="15.7109375" style="30" customWidth="1"/>
    <col min="11783" max="11783" width="15.7109375" style="30" bestFit="1" customWidth="1"/>
    <col min="11784" max="11784" width="19.7109375" style="30" customWidth="1"/>
    <col min="11785" max="11785" width="15.42578125" style="30" bestFit="1" customWidth="1"/>
    <col min="11786" max="11786" width="9.42578125" style="30" bestFit="1" customWidth="1"/>
    <col min="11787" max="11787" width="15.42578125" style="30" bestFit="1" customWidth="1"/>
    <col min="11788" max="11788" width="9.42578125" style="30" bestFit="1" customWidth="1"/>
    <col min="11789" max="12032" width="9.140625" style="30"/>
    <col min="12033" max="12033" width="19" style="30" customWidth="1"/>
    <col min="12034" max="12034" width="57.5703125" style="30" customWidth="1"/>
    <col min="12035" max="12035" width="16.42578125" style="30" customWidth="1"/>
    <col min="12036" max="12037" width="17.7109375" style="30" bestFit="1" customWidth="1"/>
    <col min="12038" max="12038" width="15.7109375" style="30" customWidth="1"/>
    <col min="12039" max="12039" width="15.7109375" style="30" bestFit="1" customWidth="1"/>
    <col min="12040" max="12040" width="19.7109375" style="30" customWidth="1"/>
    <col min="12041" max="12041" width="15.42578125" style="30" bestFit="1" customWidth="1"/>
    <col min="12042" max="12042" width="9.42578125" style="30" bestFit="1" customWidth="1"/>
    <col min="12043" max="12043" width="15.42578125" style="30" bestFit="1" customWidth="1"/>
    <col min="12044" max="12044" width="9.42578125" style="30" bestFit="1" customWidth="1"/>
    <col min="12045" max="12288" width="9.140625" style="30"/>
    <col min="12289" max="12289" width="19" style="30" customWidth="1"/>
    <col min="12290" max="12290" width="57.5703125" style="30" customWidth="1"/>
    <col min="12291" max="12291" width="16.42578125" style="30" customWidth="1"/>
    <col min="12292" max="12293" width="17.7109375" style="30" bestFit="1" customWidth="1"/>
    <col min="12294" max="12294" width="15.7109375" style="30" customWidth="1"/>
    <col min="12295" max="12295" width="15.7109375" style="30" bestFit="1" customWidth="1"/>
    <col min="12296" max="12296" width="19.7109375" style="30" customWidth="1"/>
    <col min="12297" max="12297" width="15.42578125" style="30" bestFit="1" customWidth="1"/>
    <col min="12298" max="12298" width="9.42578125" style="30" bestFit="1" customWidth="1"/>
    <col min="12299" max="12299" width="15.42578125" style="30" bestFit="1" customWidth="1"/>
    <col min="12300" max="12300" width="9.42578125" style="30" bestFit="1" customWidth="1"/>
    <col min="12301" max="12544" width="9.140625" style="30"/>
    <col min="12545" max="12545" width="19" style="30" customWidth="1"/>
    <col min="12546" max="12546" width="57.5703125" style="30" customWidth="1"/>
    <col min="12547" max="12547" width="16.42578125" style="30" customWidth="1"/>
    <col min="12548" max="12549" width="17.7109375" style="30" bestFit="1" customWidth="1"/>
    <col min="12550" max="12550" width="15.7109375" style="30" customWidth="1"/>
    <col min="12551" max="12551" width="15.7109375" style="30" bestFit="1" customWidth="1"/>
    <col min="12552" max="12552" width="19.7109375" style="30" customWidth="1"/>
    <col min="12553" max="12553" width="15.42578125" style="30" bestFit="1" customWidth="1"/>
    <col min="12554" max="12554" width="9.42578125" style="30" bestFit="1" customWidth="1"/>
    <col min="12555" max="12555" width="15.42578125" style="30" bestFit="1" customWidth="1"/>
    <col min="12556" max="12556" width="9.42578125" style="30" bestFit="1" customWidth="1"/>
    <col min="12557" max="12800" width="9.140625" style="30"/>
    <col min="12801" max="12801" width="19" style="30" customWidth="1"/>
    <col min="12802" max="12802" width="57.5703125" style="30" customWidth="1"/>
    <col min="12803" max="12803" width="16.42578125" style="30" customWidth="1"/>
    <col min="12804" max="12805" width="17.7109375" style="30" bestFit="1" customWidth="1"/>
    <col min="12806" max="12806" width="15.7109375" style="30" customWidth="1"/>
    <col min="12807" max="12807" width="15.7109375" style="30" bestFit="1" customWidth="1"/>
    <col min="12808" max="12808" width="19.7109375" style="30" customWidth="1"/>
    <col min="12809" max="12809" width="15.42578125" style="30" bestFit="1" customWidth="1"/>
    <col min="12810" max="12810" width="9.42578125" style="30" bestFit="1" customWidth="1"/>
    <col min="12811" max="12811" width="15.42578125" style="30" bestFit="1" customWidth="1"/>
    <col min="12812" max="12812" width="9.42578125" style="30" bestFit="1" customWidth="1"/>
    <col min="12813" max="13056" width="9.140625" style="30"/>
    <col min="13057" max="13057" width="19" style="30" customWidth="1"/>
    <col min="13058" max="13058" width="57.5703125" style="30" customWidth="1"/>
    <col min="13059" max="13059" width="16.42578125" style="30" customWidth="1"/>
    <col min="13060" max="13061" width="17.7109375" style="30" bestFit="1" customWidth="1"/>
    <col min="13062" max="13062" width="15.7109375" style="30" customWidth="1"/>
    <col min="13063" max="13063" width="15.7109375" style="30" bestFit="1" customWidth="1"/>
    <col min="13064" max="13064" width="19.7109375" style="30" customWidth="1"/>
    <col min="13065" max="13065" width="15.42578125" style="30" bestFit="1" customWidth="1"/>
    <col min="13066" max="13066" width="9.42578125" style="30" bestFit="1" customWidth="1"/>
    <col min="13067" max="13067" width="15.42578125" style="30" bestFit="1" customWidth="1"/>
    <col min="13068" max="13068" width="9.42578125" style="30" bestFit="1" customWidth="1"/>
    <col min="13069" max="13312" width="9.140625" style="30"/>
    <col min="13313" max="13313" width="19" style="30" customWidth="1"/>
    <col min="13314" max="13314" width="57.5703125" style="30" customWidth="1"/>
    <col min="13315" max="13315" width="16.42578125" style="30" customWidth="1"/>
    <col min="13316" max="13317" width="17.7109375" style="30" bestFit="1" customWidth="1"/>
    <col min="13318" max="13318" width="15.7109375" style="30" customWidth="1"/>
    <col min="13319" max="13319" width="15.7109375" style="30" bestFit="1" customWidth="1"/>
    <col min="13320" max="13320" width="19.7109375" style="30" customWidth="1"/>
    <col min="13321" max="13321" width="15.42578125" style="30" bestFit="1" customWidth="1"/>
    <col min="13322" max="13322" width="9.42578125" style="30" bestFit="1" customWidth="1"/>
    <col min="13323" max="13323" width="15.42578125" style="30" bestFit="1" customWidth="1"/>
    <col min="13324" max="13324" width="9.42578125" style="30" bestFit="1" customWidth="1"/>
    <col min="13325" max="13568" width="9.140625" style="30"/>
    <col min="13569" max="13569" width="19" style="30" customWidth="1"/>
    <col min="13570" max="13570" width="57.5703125" style="30" customWidth="1"/>
    <col min="13571" max="13571" width="16.42578125" style="30" customWidth="1"/>
    <col min="13572" max="13573" width="17.7109375" style="30" bestFit="1" customWidth="1"/>
    <col min="13574" max="13574" width="15.7109375" style="30" customWidth="1"/>
    <col min="13575" max="13575" width="15.7109375" style="30" bestFit="1" customWidth="1"/>
    <col min="13576" max="13576" width="19.7109375" style="30" customWidth="1"/>
    <col min="13577" max="13577" width="15.42578125" style="30" bestFit="1" customWidth="1"/>
    <col min="13578" max="13578" width="9.42578125" style="30" bestFit="1" customWidth="1"/>
    <col min="13579" max="13579" width="15.42578125" style="30" bestFit="1" customWidth="1"/>
    <col min="13580" max="13580" width="9.42578125" style="30" bestFit="1" customWidth="1"/>
    <col min="13581" max="13824" width="9.140625" style="30"/>
    <col min="13825" max="13825" width="19" style="30" customWidth="1"/>
    <col min="13826" max="13826" width="57.5703125" style="30" customWidth="1"/>
    <col min="13827" max="13827" width="16.42578125" style="30" customWidth="1"/>
    <col min="13828" max="13829" width="17.7109375" style="30" bestFit="1" customWidth="1"/>
    <col min="13830" max="13830" width="15.7109375" style="30" customWidth="1"/>
    <col min="13831" max="13831" width="15.7109375" style="30" bestFit="1" customWidth="1"/>
    <col min="13832" max="13832" width="19.7109375" style="30" customWidth="1"/>
    <col min="13833" max="13833" width="15.42578125" style="30" bestFit="1" customWidth="1"/>
    <col min="13834" max="13834" width="9.42578125" style="30" bestFit="1" customWidth="1"/>
    <col min="13835" max="13835" width="15.42578125" style="30" bestFit="1" customWidth="1"/>
    <col min="13836" max="13836" width="9.42578125" style="30" bestFit="1" customWidth="1"/>
    <col min="13837" max="14080" width="9.140625" style="30"/>
    <col min="14081" max="14081" width="19" style="30" customWidth="1"/>
    <col min="14082" max="14082" width="57.5703125" style="30" customWidth="1"/>
    <col min="14083" max="14083" width="16.42578125" style="30" customWidth="1"/>
    <col min="14084" max="14085" width="17.7109375" style="30" bestFit="1" customWidth="1"/>
    <col min="14086" max="14086" width="15.7109375" style="30" customWidth="1"/>
    <col min="14087" max="14087" width="15.7109375" style="30" bestFit="1" customWidth="1"/>
    <col min="14088" max="14088" width="19.7109375" style="30" customWidth="1"/>
    <col min="14089" max="14089" width="15.42578125" style="30" bestFit="1" customWidth="1"/>
    <col min="14090" max="14090" width="9.42578125" style="30" bestFit="1" customWidth="1"/>
    <col min="14091" max="14091" width="15.42578125" style="30" bestFit="1" customWidth="1"/>
    <col min="14092" max="14092" width="9.42578125" style="30" bestFit="1" customWidth="1"/>
    <col min="14093" max="14336" width="9.140625" style="30"/>
    <col min="14337" max="14337" width="19" style="30" customWidth="1"/>
    <col min="14338" max="14338" width="57.5703125" style="30" customWidth="1"/>
    <col min="14339" max="14339" width="16.42578125" style="30" customWidth="1"/>
    <col min="14340" max="14341" width="17.7109375" style="30" bestFit="1" customWidth="1"/>
    <col min="14342" max="14342" width="15.7109375" style="30" customWidth="1"/>
    <col min="14343" max="14343" width="15.7109375" style="30" bestFit="1" customWidth="1"/>
    <col min="14344" max="14344" width="19.7109375" style="30" customWidth="1"/>
    <col min="14345" max="14345" width="15.42578125" style="30" bestFit="1" customWidth="1"/>
    <col min="14346" max="14346" width="9.42578125" style="30" bestFit="1" customWidth="1"/>
    <col min="14347" max="14347" width="15.42578125" style="30" bestFit="1" customWidth="1"/>
    <col min="14348" max="14348" width="9.42578125" style="30" bestFit="1" customWidth="1"/>
    <col min="14349" max="14592" width="9.140625" style="30"/>
    <col min="14593" max="14593" width="19" style="30" customWidth="1"/>
    <col min="14594" max="14594" width="57.5703125" style="30" customWidth="1"/>
    <col min="14595" max="14595" width="16.42578125" style="30" customWidth="1"/>
    <col min="14596" max="14597" width="17.7109375" style="30" bestFit="1" customWidth="1"/>
    <col min="14598" max="14598" width="15.7109375" style="30" customWidth="1"/>
    <col min="14599" max="14599" width="15.7109375" style="30" bestFit="1" customWidth="1"/>
    <col min="14600" max="14600" width="19.7109375" style="30" customWidth="1"/>
    <col min="14601" max="14601" width="15.42578125" style="30" bestFit="1" customWidth="1"/>
    <col min="14602" max="14602" width="9.42578125" style="30" bestFit="1" customWidth="1"/>
    <col min="14603" max="14603" width="15.42578125" style="30" bestFit="1" customWidth="1"/>
    <col min="14604" max="14604" width="9.42578125" style="30" bestFit="1" customWidth="1"/>
    <col min="14605" max="14848" width="9.140625" style="30"/>
    <col min="14849" max="14849" width="19" style="30" customWidth="1"/>
    <col min="14850" max="14850" width="57.5703125" style="30" customWidth="1"/>
    <col min="14851" max="14851" width="16.42578125" style="30" customWidth="1"/>
    <col min="14852" max="14853" width="17.7109375" style="30" bestFit="1" customWidth="1"/>
    <col min="14854" max="14854" width="15.7109375" style="30" customWidth="1"/>
    <col min="14855" max="14855" width="15.7109375" style="30" bestFit="1" customWidth="1"/>
    <col min="14856" max="14856" width="19.7109375" style="30" customWidth="1"/>
    <col min="14857" max="14857" width="15.42578125" style="30" bestFit="1" customWidth="1"/>
    <col min="14858" max="14858" width="9.42578125" style="30" bestFit="1" customWidth="1"/>
    <col min="14859" max="14859" width="15.42578125" style="30" bestFit="1" customWidth="1"/>
    <col min="14860" max="14860" width="9.42578125" style="30" bestFit="1" customWidth="1"/>
    <col min="14861" max="15104" width="9.140625" style="30"/>
    <col min="15105" max="15105" width="19" style="30" customWidth="1"/>
    <col min="15106" max="15106" width="57.5703125" style="30" customWidth="1"/>
    <col min="15107" max="15107" width="16.42578125" style="30" customWidth="1"/>
    <col min="15108" max="15109" width="17.7109375" style="30" bestFit="1" customWidth="1"/>
    <col min="15110" max="15110" width="15.7109375" style="30" customWidth="1"/>
    <col min="15111" max="15111" width="15.7109375" style="30" bestFit="1" customWidth="1"/>
    <col min="15112" max="15112" width="19.7109375" style="30" customWidth="1"/>
    <col min="15113" max="15113" width="15.42578125" style="30" bestFit="1" customWidth="1"/>
    <col min="15114" max="15114" width="9.42578125" style="30" bestFit="1" customWidth="1"/>
    <col min="15115" max="15115" width="15.42578125" style="30" bestFit="1" customWidth="1"/>
    <col min="15116" max="15116" width="9.42578125" style="30" bestFit="1" customWidth="1"/>
    <col min="15117" max="15360" width="9.140625" style="30"/>
    <col min="15361" max="15361" width="19" style="30" customWidth="1"/>
    <col min="15362" max="15362" width="57.5703125" style="30" customWidth="1"/>
    <col min="15363" max="15363" width="16.42578125" style="30" customWidth="1"/>
    <col min="15364" max="15365" width="17.7109375" style="30" bestFit="1" customWidth="1"/>
    <col min="15366" max="15366" width="15.7109375" style="30" customWidth="1"/>
    <col min="15367" max="15367" width="15.7109375" style="30" bestFit="1" customWidth="1"/>
    <col min="15368" max="15368" width="19.7109375" style="30" customWidth="1"/>
    <col min="15369" max="15369" width="15.42578125" style="30" bestFit="1" customWidth="1"/>
    <col min="15370" max="15370" width="9.42578125" style="30" bestFit="1" customWidth="1"/>
    <col min="15371" max="15371" width="15.42578125" style="30" bestFit="1" customWidth="1"/>
    <col min="15372" max="15372" width="9.42578125" style="30" bestFit="1" customWidth="1"/>
    <col min="15373" max="15616" width="9.140625" style="30"/>
    <col min="15617" max="15617" width="19" style="30" customWidth="1"/>
    <col min="15618" max="15618" width="57.5703125" style="30" customWidth="1"/>
    <col min="15619" max="15619" width="16.42578125" style="30" customWidth="1"/>
    <col min="15620" max="15621" width="17.7109375" style="30" bestFit="1" customWidth="1"/>
    <col min="15622" max="15622" width="15.7109375" style="30" customWidth="1"/>
    <col min="15623" max="15623" width="15.7109375" style="30" bestFit="1" customWidth="1"/>
    <col min="15624" max="15624" width="19.7109375" style="30" customWidth="1"/>
    <col min="15625" max="15625" width="15.42578125" style="30" bestFit="1" customWidth="1"/>
    <col min="15626" max="15626" width="9.42578125" style="30" bestFit="1" customWidth="1"/>
    <col min="15627" max="15627" width="15.42578125" style="30" bestFit="1" customWidth="1"/>
    <col min="15628" max="15628" width="9.42578125" style="30" bestFit="1" customWidth="1"/>
    <col min="15629" max="15872" width="9.140625" style="30"/>
    <col min="15873" max="15873" width="19" style="30" customWidth="1"/>
    <col min="15874" max="15874" width="57.5703125" style="30" customWidth="1"/>
    <col min="15875" max="15875" width="16.42578125" style="30" customWidth="1"/>
    <col min="15876" max="15877" width="17.7109375" style="30" bestFit="1" customWidth="1"/>
    <col min="15878" max="15878" width="15.7109375" style="30" customWidth="1"/>
    <col min="15879" max="15879" width="15.7109375" style="30" bestFit="1" customWidth="1"/>
    <col min="15880" max="15880" width="19.7109375" style="30" customWidth="1"/>
    <col min="15881" max="15881" width="15.42578125" style="30" bestFit="1" customWidth="1"/>
    <col min="15882" max="15882" width="9.42578125" style="30" bestFit="1" customWidth="1"/>
    <col min="15883" max="15883" width="15.42578125" style="30" bestFit="1" customWidth="1"/>
    <col min="15884" max="15884" width="9.42578125" style="30" bestFit="1" customWidth="1"/>
    <col min="15885" max="16128" width="9.140625" style="30"/>
    <col min="16129" max="16129" width="19" style="30" customWidth="1"/>
    <col min="16130" max="16130" width="57.5703125" style="30" customWidth="1"/>
    <col min="16131" max="16131" width="16.42578125" style="30" customWidth="1"/>
    <col min="16132" max="16133" width="17.7109375" style="30" bestFit="1" customWidth="1"/>
    <col min="16134" max="16134" width="15.7109375" style="30" customWidth="1"/>
    <col min="16135" max="16135" width="15.7109375" style="30" bestFit="1" customWidth="1"/>
    <col min="16136" max="16136" width="19.7109375" style="30" customWidth="1"/>
    <col min="16137" max="16137" width="15.42578125" style="30" bestFit="1" customWidth="1"/>
    <col min="16138" max="16138" width="9.42578125" style="30" bestFit="1" customWidth="1"/>
    <col min="16139" max="16139" width="15.42578125" style="30" bestFit="1" customWidth="1"/>
    <col min="16140" max="16140" width="9.42578125" style="30" bestFit="1" customWidth="1"/>
    <col min="16141" max="16384" width="9.140625" style="30"/>
  </cols>
  <sheetData>
    <row r="2" spans="1:15" ht="15.75" hidden="1" customHeight="1" x14ac:dyDescent="0.2">
      <c r="A2" s="293"/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37"/>
      <c r="M2" s="37"/>
      <c r="N2" s="37"/>
      <c r="O2" s="37"/>
    </row>
    <row r="3" spans="1:15" ht="18" hidden="1" customHeight="1" x14ac:dyDescent="0.2">
      <c r="A3" s="40"/>
      <c r="B3" s="40"/>
      <c r="C3" s="40"/>
      <c r="D3" s="40"/>
      <c r="E3" s="40"/>
      <c r="F3" s="40"/>
      <c r="G3" s="40"/>
      <c r="H3" s="40"/>
      <c r="I3" s="41"/>
      <c r="J3" s="41"/>
      <c r="K3" s="41"/>
      <c r="L3" s="37"/>
      <c r="M3" s="37"/>
      <c r="N3" s="37"/>
      <c r="O3" s="37"/>
    </row>
    <row r="4" spans="1:15" ht="18" x14ac:dyDescent="0.2">
      <c r="A4" s="40"/>
      <c r="B4" s="40"/>
      <c r="C4" s="40"/>
      <c r="D4" s="40"/>
      <c r="E4" s="40"/>
      <c r="F4" s="40"/>
      <c r="G4" s="40"/>
      <c r="H4" s="40"/>
      <c r="I4" s="41"/>
      <c r="J4" s="41"/>
      <c r="K4" s="41"/>
      <c r="L4" s="37"/>
      <c r="M4" s="37"/>
      <c r="N4" s="37"/>
      <c r="O4" s="37"/>
    </row>
    <row r="5" spans="1:15" ht="15.75" customHeight="1" x14ac:dyDescent="0.2">
      <c r="A5" s="293" t="s">
        <v>477</v>
      </c>
      <c r="B5" s="293"/>
      <c r="C5" s="293"/>
      <c r="D5" s="293"/>
      <c r="E5" s="293"/>
      <c r="F5" s="293"/>
      <c r="G5" s="293"/>
      <c r="H5" s="293"/>
      <c r="I5" s="36"/>
      <c r="J5" s="36"/>
      <c r="K5" s="36"/>
      <c r="L5" s="37"/>
      <c r="M5" s="37"/>
      <c r="N5" s="37"/>
      <c r="O5" s="37"/>
    </row>
    <row r="6" spans="1:15" ht="18" x14ac:dyDescent="0.2">
      <c r="A6" s="40"/>
      <c r="B6" s="40"/>
      <c r="C6" s="40"/>
      <c r="D6" s="40"/>
      <c r="E6" s="40"/>
      <c r="F6" s="40"/>
      <c r="G6" s="40"/>
      <c r="H6" s="40"/>
      <c r="I6" s="41"/>
      <c r="J6" s="41"/>
      <c r="K6" s="41"/>
      <c r="L6" s="37"/>
      <c r="M6" s="37"/>
      <c r="N6" s="37"/>
      <c r="O6" s="37"/>
    </row>
    <row r="7" spans="1:15" s="31" customFormat="1" ht="57" x14ac:dyDescent="0.25">
      <c r="A7" s="292" t="s">
        <v>189</v>
      </c>
      <c r="B7" s="292"/>
      <c r="C7" s="49" t="s">
        <v>33</v>
      </c>
      <c r="D7" s="49" t="s">
        <v>34</v>
      </c>
      <c r="E7" s="49" t="s">
        <v>35</v>
      </c>
      <c r="F7" s="49" t="s">
        <v>36</v>
      </c>
      <c r="G7" s="49" t="s">
        <v>37</v>
      </c>
      <c r="H7" s="49" t="s">
        <v>38</v>
      </c>
      <c r="I7" s="38"/>
      <c r="J7" s="38"/>
      <c r="K7" s="38"/>
      <c r="L7" s="38"/>
      <c r="M7" s="38"/>
      <c r="N7" s="38"/>
      <c r="O7" s="38"/>
    </row>
    <row r="8" spans="1:15" s="32" customFormat="1" ht="12.75" customHeight="1" x14ac:dyDescent="0.2">
      <c r="A8" s="291">
        <v>1</v>
      </c>
      <c r="B8" s="291"/>
      <c r="C8" s="50">
        <v>2</v>
      </c>
      <c r="D8" s="50">
        <v>3</v>
      </c>
      <c r="E8" s="50">
        <v>4.3333333333333304</v>
      </c>
      <c r="F8" s="50">
        <v>5.0833333333333304</v>
      </c>
      <c r="G8" s="50">
        <v>6</v>
      </c>
      <c r="H8" s="50">
        <v>7</v>
      </c>
      <c r="I8" s="37"/>
      <c r="J8" s="37"/>
      <c r="K8" s="37"/>
      <c r="L8" s="37"/>
      <c r="M8" s="39"/>
      <c r="N8" s="39"/>
      <c r="O8" s="39"/>
    </row>
    <row r="9" spans="1:15" ht="15" customHeight="1" x14ac:dyDescent="0.2">
      <c r="A9" s="53" t="s">
        <v>39</v>
      </c>
      <c r="B9" s="53" t="s">
        <v>40</v>
      </c>
      <c r="C9" s="57" t="s">
        <v>41</v>
      </c>
      <c r="D9" s="57" t="s">
        <v>41</v>
      </c>
      <c r="E9" s="57" t="s">
        <v>41</v>
      </c>
      <c r="F9" s="57" t="s">
        <v>41</v>
      </c>
      <c r="G9" s="57" t="s">
        <v>40</v>
      </c>
      <c r="H9" s="57" t="s">
        <v>40</v>
      </c>
      <c r="I9" s="37"/>
      <c r="J9" s="37"/>
      <c r="K9" s="37"/>
      <c r="L9" s="37"/>
      <c r="M9" s="52"/>
      <c r="N9" s="52"/>
      <c r="O9" s="52"/>
    </row>
    <row r="10" spans="1:15" x14ac:dyDescent="0.2">
      <c r="A10" s="90" t="s">
        <v>478</v>
      </c>
      <c r="B10" s="90" t="s">
        <v>40</v>
      </c>
      <c r="C10" s="91">
        <f>+C11+C13+C15+C17+C23+C25+C27</f>
        <v>32208770.760000002</v>
      </c>
      <c r="D10" s="92">
        <f>+D11+D13+D15+D17+D23+D25+D27</f>
        <v>35806869</v>
      </c>
      <c r="E10" s="92">
        <f>+E11+E13+E15+E17+E23+E25+E27</f>
        <v>35806869</v>
      </c>
      <c r="F10" s="91">
        <f>+F11+F13+F15+F17+F23+F25+F27</f>
        <v>25052311.68</v>
      </c>
      <c r="G10" s="91">
        <f>+F10/C10*100</f>
        <v>77.781023891518416</v>
      </c>
      <c r="H10" s="91">
        <f>+F10/E10*100</f>
        <v>69.965099936551283</v>
      </c>
      <c r="I10" s="55"/>
      <c r="J10" s="55"/>
      <c r="L10" s="55"/>
      <c r="M10" s="54"/>
      <c r="N10" s="54"/>
      <c r="O10" s="54"/>
    </row>
    <row r="11" spans="1:15" x14ac:dyDescent="0.2">
      <c r="A11" s="86" t="s">
        <v>479</v>
      </c>
      <c r="B11" s="87" t="s">
        <v>480</v>
      </c>
      <c r="C11" s="88">
        <f>+C12</f>
        <v>22104590.59</v>
      </c>
      <c r="D11" s="89">
        <f t="shared" ref="D11" si="0">+D12</f>
        <v>26817461</v>
      </c>
      <c r="E11" s="89">
        <f t="shared" ref="E11" si="1">+E12</f>
        <v>26817461</v>
      </c>
      <c r="F11" s="88">
        <f t="shared" ref="F11" si="2">+F12</f>
        <v>18536289.449999999</v>
      </c>
      <c r="G11" s="88">
        <f t="shared" ref="G11:G48" si="3">+F11/C11*100</f>
        <v>83.857194163033796</v>
      </c>
      <c r="H11" s="88">
        <f t="shared" ref="H11:H48" si="4">+F11/E11*100</f>
        <v>69.120225251749218</v>
      </c>
      <c r="I11" s="150"/>
      <c r="J11" s="139"/>
      <c r="K11" s="139"/>
      <c r="L11" s="55"/>
      <c r="M11" s="54"/>
      <c r="N11" s="54"/>
      <c r="O11" s="54"/>
    </row>
    <row r="12" spans="1:15" x14ac:dyDescent="0.2">
      <c r="A12" s="61" t="s">
        <v>481</v>
      </c>
      <c r="B12" s="62" t="s">
        <v>480</v>
      </c>
      <c r="C12" s="42">
        <f>'[1]A.2 PRIHODI I RASHODI IF'!$F$12</f>
        <v>22104590.59</v>
      </c>
      <c r="D12" s="42">
        <v>26817461</v>
      </c>
      <c r="E12" s="42">
        <v>26817461</v>
      </c>
      <c r="F12" s="42">
        <v>18536289.449999999</v>
      </c>
      <c r="G12" s="42">
        <f t="shared" si="3"/>
        <v>83.857194163033796</v>
      </c>
      <c r="H12" s="42">
        <f t="shared" si="4"/>
        <v>69.120225251749218</v>
      </c>
      <c r="I12" s="45"/>
      <c r="J12" s="45"/>
      <c r="K12" s="45"/>
      <c r="L12" s="45"/>
      <c r="M12" s="45"/>
      <c r="N12" s="45"/>
      <c r="O12" s="45"/>
    </row>
    <row r="13" spans="1:15" x14ac:dyDescent="0.2">
      <c r="A13" s="86" t="s">
        <v>191</v>
      </c>
      <c r="B13" s="87" t="s">
        <v>482</v>
      </c>
      <c r="C13" s="88">
        <f>+C14</f>
        <v>570438.30000000005</v>
      </c>
      <c r="D13" s="89">
        <f t="shared" ref="D13" si="5">+D14</f>
        <v>2422390</v>
      </c>
      <c r="E13" s="89">
        <f t="shared" ref="E13" si="6">+E14</f>
        <v>2422390</v>
      </c>
      <c r="F13" s="88">
        <f t="shared" ref="F13" si="7">+F14</f>
        <v>821815.91999999993</v>
      </c>
      <c r="G13" s="88">
        <f t="shared" si="3"/>
        <v>144.06745129140168</v>
      </c>
      <c r="H13" s="88">
        <f t="shared" si="4"/>
        <v>33.925830275058928</v>
      </c>
      <c r="I13" s="139"/>
      <c r="J13" s="139"/>
      <c r="K13" s="139"/>
      <c r="L13" s="55"/>
      <c r="M13" s="54"/>
      <c r="N13" s="54"/>
      <c r="O13" s="54"/>
    </row>
    <row r="14" spans="1:15" x14ac:dyDescent="0.2">
      <c r="A14" s="61" t="s">
        <v>193</v>
      </c>
      <c r="B14" s="62" t="s">
        <v>482</v>
      </c>
      <c r="C14" s="42">
        <f>'[1]A.2 PRIHODI I RASHODI IF'!$F$14</f>
        <v>570438.30000000005</v>
      </c>
      <c r="D14" s="43">
        <v>2422390</v>
      </c>
      <c r="E14" s="43">
        <v>2422390</v>
      </c>
      <c r="F14" s="42">
        <v>821815.91999999993</v>
      </c>
      <c r="G14" s="42">
        <f>+F14/C14*100</f>
        <v>144.06745129140168</v>
      </c>
      <c r="H14" s="42">
        <f t="shared" si="4"/>
        <v>33.925830275058928</v>
      </c>
      <c r="I14" s="45"/>
      <c r="J14" s="45"/>
      <c r="K14" s="45"/>
      <c r="L14" s="45"/>
      <c r="M14" s="45"/>
      <c r="N14" s="45"/>
      <c r="O14" s="45"/>
    </row>
    <row r="15" spans="1:15" x14ac:dyDescent="0.2">
      <c r="A15" s="86" t="s">
        <v>385</v>
      </c>
      <c r="B15" s="87" t="s">
        <v>483</v>
      </c>
      <c r="C15" s="88">
        <f>+C16</f>
        <v>223404.79999999999</v>
      </c>
      <c r="D15" s="89">
        <f t="shared" ref="D15" si="8">+D16</f>
        <v>770420</v>
      </c>
      <c r="E15" s="89">
        <f t="shared" ref="E15" si="9">+E16</f>
        <v>770420</v>
      </c>
      <c r="F15" s="88">
        <f t="shared" ref="F15" si="10">+F16</f>
        <v>284385.77999999997</v>
      </c>
      <c r="G15" s="88">
        <f t="shared" si="3"/>
        <v>127.29618163978571</v>
      </c>
      <c r="H15" s="88">
        <f t="shared" si="4"/>
        <v>36.913083772487731</v>
      </c>
      <c r="I15" s="139"/>
      <c r="J15" s="139"/>
      <c r="K15" s="139"/>
      <c r="L15" s="55"/>
      <c r="M15" s="54"/>
      <c r="N15" s="54"/>
      <c r="O15" s="54"/>
    </row>
    <row r="16" spans="1:15" x14ac:dyDescent="0.2">
      <c r="A16" s="61" t="s">
        <v>444</v>
      </c>
      <c r="B16" s="62" t="s">
        <v>484</v>
      </c>
      <c r="C16" s="42">
        <f>'[1]A.2 PRIHODI I RASHODI IF'!$F$16</f>
        <v>223404.79999999999</v>
      </c>
      <c r="D16" s="43">
        <v>770420</v>
      </c>
      <c r="E16" s="43">
        <v>770420</v>
      </c>
      <c r="F16" s="42">
        <v>284385.77999999997</v>
      </c>
      <c r="G16" s="42">
        <f t="shared" si="3"/>
        <v>127.29618163978571</v>
      </c>
      <c r="H16" s="42">
        <f t="shared" si="4"/>
        <v>36.913083772487731</v>
      </c>
      <c r="I16" s="45"/>
      <c r="J16" s="45"/>
      <c r="K16" s="45"/>
      <c r="L16" s="45"/>
      <c r="M16" s="45"/>
      <c r="N16" s="45"/>
      <c r="O16" s="45"/>
    </row>
    <row r="17" spans="1:11" x14ac:dyDescent="0.2">
      <c r="A17" s="86" t="s">
        <v>485</v>
      </c>
      <c r="B17" s="87" t="s">
        <v>486</v>
      </c>
      <c r="C17" s="88">
        <f>SUM(C18:C22)</f>
        <v>8806213.6899999995</v>
      </c>
      <c r="D17" s="89">
        <f>SUM(D18:D22)</f>
        <v>4858745</v>
      </c>
      <c r="E17" s="89">
        <f>SUM(E18:E22)</f>
        <v>4858745</v>
      </c>
      <c r="F17" s="88">
        <f>SUM(F18:F22)</f>
        <v>2996093.1900000004</v>
      </c>
      <c r="G17" s="88">
        <f t="shared" si="3"/>
        <v>34.022490203732502</v>
      </c>
      <c r="H17" s="88">
        <f t="shared" si="4"/>
        <v>61.663931529643975</v>
      </c>
      <c r="I17" s="150"/>
      <c r="J17" s="139"/>
      <c r="K17" s="139"/>
    </row>
    <row r="18" spans="1:11" x14ac:dyDescent="0.2">
      <c r="A18" s="61" t="s">
        <v>487</v>
      </c>
      <c r="B18" s="62" t="s">
        <v>488</v>
      </c>
      <c r="C18" s="42">
        <f>'[1]A.2 PRIHODI I RASHODI IF'!$F$18</f>
        <v>4166270.05</v>
      </c>
      <c r="D18" s="43">
        <v>1181063</v>
      </c>
      <c r="E18" s="43">
        <v>1181063</v>
      </c>
      <c r="F18" s="42">
        <v>1756408.4100000001</v>
      </c>
      <c r="G18" s="42">
        <f t="shared" si="3"/>
        <v>42.157814758071197</v>
      </c>
      <c r="H18" s="42">
        <f t="shared" si="4"/>
        <v>148.71420152862297</v>
      </c>
      <c r="I18" s="140"/>
    </row>
    <row r="19" spans="1:11" x14ac:dyDescent="0.2">
      <c r="A19" s="61" t="s">
        <v>489</v>
      </c>
      <c r="B19" s="62" t="s">
        <v>490</v>
      </c>
      <c r="C19" s="42">
        <f>'[1]A.2 PRIHODI I RASHODI IF'!$F$19</f>
        <v>3782014.82</v>
      </c>
      <c r="D19" s="43">
        <v>2431967</v>
      </c>
      <c r="E19" s="43">
        <v>2431967</v>
      </c>
      <c r="F19" s="42">
        <v>579064.07000000007</v>
      </c>
      <c r="G19" s="42">
        <f t="shared" si="3"/>
        <v>15.310994207050729</v>
      </c>
      <c r="H19" s="42">
        <f t="shared" si="4"/>
        <v>23.810523333581422</v>
      </c>
      <c r="I19" s="140"/>
    </row>
    <row r="20" spans="1:11" x14ac:dyDescent="0.2">
      <c r="A20" s="61" t="s">
        <v>491</v>
      </c>
      <c r="B20" s="62" t="s">
        <v>492</v>
      </c>
      <c r="C20" s="42">
        <f>'[1]A.2 PRIHODI I RASHODI IF'!$F$20</f>
        <v>857928.82</v>
      </c>
      <c r="D20" s="43">
        <v>0</v>
      </c>
      <c r="E20" s="43">
        <v>0</v>
      </c>
      <c r="F20" s="42">
        <v>0</v>
      </c>
      <c r="G20" s="42">
        <f t="shared" si="3"/>
        <v>0</v>
      </c>
      <c r="H20" s="42" t="e">
        <f t="shared" si="4"/>
        <v>#DIV/0!</v>
      </c>
      <c r="I20" s="140"/>
    </row>
    <row r="21" spans="1:11" x14ac:dyDescent="0.2">
      <c r="A21" s="61" t="s">
        <v>493</v>
      </c>
      <c r="B21" s="62" t="s">
        <v>494</v>
      </c>
      <c r="C21" s="42">
        <f>'[1]A.2 PRIHODI I RASHODI IF'!$F$21</f>
        <v>0</v>
      </c>
      <c r="D21" s="43">
        <v>0</v>
      </c>
      <c r="E21" s="43">
        <v>0</v>
      </c>
      <c r="F21" s="42">
        <v>0</v>
      </c>
      <c r="G21" s="42" t="e">
        <f t="shared" si="3"/>
        <v>#DIV/0!</v>
      </c>
      <c r="H21" s="42" t="e">
        <f t="shared" si="4"/>
        <v>#DIV/0!</v>
      </c>
      <c r="I21" s="140"/>
    </row>
    <row r="22" spans="1:11" x14ac:dyDescent="0.2">
      <c r="A22" s="61" t="s">
        <v>495</v>
      </c>
      <c r="B22" s="62" t="s">
        <v>496</v>
      </c>
      <c r="C22" s="42">
        <f>'[1]A.2 PRIHODI I RASHODI IF'!$F$22</f>
        <v>0</v>
      </c>
      <c r="D22" s="43">
        <v>1245715</v>
      </c>
      <c r="E22" s="43">
        <v>1245715</v>
      </c>
      <c r="F22" s="42">
        <v>660620.71</v>
      </c>
      <c r="G22" s="42" t="e">
        <f t="shared" si="3"/>
        <v>#DIV/0!</v>
      </c>
      <c r="H22" s="42">
        <f t="shared" si="4"/>
        <v>53.031448605820749</v>
      </c>
      <c r="I22" s="140"/>
    </row>
    <row r="23" spans="1:11" x14ac:dyDescent="0.2">
      <c r="A23" s="86" t="s">
        <v>43</v>
      </c>
      <c r="B23" s="87" t="s">
        <v>497</v>
      </c>
      <c r="C23" s="88">
        <f>+C24</f>
        <v>504123.38</v>
      </c>
      <c r="D23" s="89">
        <f t="shared" ref="D23" si="11">+D24</f>
        <v>937853</v>
      </c>
      <c r="E23" s="89">
        <f t="shared" ref="E23" si="12">+E24</f>
        <v>937853</v>
      </c>
      <c r="F23" s="88">
        <f t="shared" ref="F23" si="13">+F24</f>
        <v>135767.82</v>
      </c>
      <c r="G23" s="88">
        <f t="shared" si="3"/>
        <v>26.931466658023279</v>
      </c>
      <c r="H23" s="88">
        <f t="shared" si="4"/>
        <v>14.4764499340515</v>
      </c>
      <c r="I23" s="139"/>
      <c r="J23" s="139"/>
      <c r="K23" s="139"/>
    </row>
    <row r="24" spans="1:11" x14ac:dyDescent="0.2">
      <c r="A24" s="61" t="s">
        <v>498</v>
      </c>
      <c r="B24" s="62" t="s">
        <v>497</v>
      </c>
      <c r="C24" s="42">
        <f>'[1]A.2 PRIHODI I RASHODI IF'!$F$24</f>
        <v>504123.38</v>
      </c>
      <c r="D24" s="43">
        <v>937853</v>
      </c>
      <c r="E24" s="43">
        <v>937853</v>
      </c>
      <c r="F24" s="42">
        <v>135767.82</v>
      </c>
      <c r="G24" s="42">
        <f t="shared" si="3"/>
        <v>26.931466658023279</v>
      </c>
      <c r="H24" s="42">
        <f>+F24/E24*100</f>
        <v>14.4764499340515</v>
      </c>
      <c r="I24" s="151"/>
      <c r="J24" s="34"/>
    </row>
    <row r="25" spans="1:11" x14ac:dyDescent="0.2">
      <c r="A25" s="86" t="s">
        <v>150</v>
      </c>
      <c r="B25" s="87" t="s">
        <v>499</v>
      </c>
      <c r="C25" s="88">
        <f>+C26</f>
        <v>0</v>
      </c>
      <c r="D25" s="89">
        <f t="shared" ref="D25:D27" si="14">+D26</f>
        <v>0</v>
      </c>
      <c r="E25" s="89">
        <f t="shared" ref="E25:E27" si="15">+E26</f>
        <v>0</v>
      </c>
      <c r="F25" s="88">
        <f t="shared" ref="F25" si="16">+F26</f>
        <v>0</v>
      </c>
      <c r="G25" s="88" t="e">
        <f t="shared" si="3"/>
        <v>#DIV/0!</v>
      </c>
      <c r="H25" s="88" t="e">
        <f t="shared" si="4"/>
        <v>#DIV/0!</v>
      </c>
      <c r="I25" s="139"/>
    </row>
    <row r="26" spans="1:11" x14ac:dyDescent="0.2">
      <c r="A26" s="61" t="s">
        <v>152</v>
      </c>
      <c r="B26" s="62" t="s">
        <v>499</v>
      </c>
      <c r="C26" s="42">
        <f>'[1]A.2 PRIHODI I RASHODI IF'!$F$26</f>
        <v>0</v>
      </c>
      <c r="D26" s="43">
        <v>0</v>
      </c>
      <c r="E26" s="43">
        <v>0</v>
      </c>
      <c r="F26" s="42">
        <v>0</v>
      </c>
      <c r="G26" s="42" t="e">
        <f t="shared" si="3"/>
        <v>#DIV/0!</v>
      </c>
      <c r="H26" s="42" t="e">
        <f t="shared" si="4"/>
        <v>#DIV/0!</v>
      </c>
      <c r="I26" s="45"/>
    </row>
    <row r="27" spans="1:11" x14ac:dyDescent="0.2">
      <c r="A27" s="86">
        <v>8</v>
      </c>
      <c r="B27" s="87" t="s">
        <v>500</v>
      </c>
      <c r="C27" s="88">
        <f>+C28</f>
        <v>0</v>
      </c>
      <c r="D27" s="89">
        <f t="shared" si="14"/>
        <v>0</v>
      </c>
      <c r="E27" s="89">
        <f t="shared" si="15"/>
        <v>0</v>
      </c>
      <c r="F27" s="88">
        <f>SUM(F28)</f>
        <v>2277959.52</v>
      </c>
      <c r="G27" s="88" t="e">
        <f>F27/C27</f>
        <v>#DIV/0!</v>
      </c>
      <c r="H27" s="88" t="e">
        <f>F27/E27</f>
        <v>#DIV/0!</v>
      </c>
      <c r="I27" s="139"/>
      <c r="J27" s="139"/>
      <c r="K27" s="139"/>
    </row>
    <row r="28" spans="1:11" x14ac:dyDescent="0.2">
      <c r="A28" s="61">
        <v>81</v>
      </c>
      <c r="B28" s="62" t="s">
        <v>500</v>
      </c>
      <c r="C28" s="30">
        <v>0</v>
      </c>
      <c r="D28" s="42">
        <v>0</v>
      </c>
      <c r="E28" s="42">
        <v>0</v>
      </c>
      <c r="F28" s="42">
        <v>2277959.52</v>
      </c>
      <c r="G28" s="42" t="e">
        <f>F28/C28</f>
        <v>#DIV/0!</v>
      </c>
      <c r="H28" s="42" t="e">
        <f>F28/E28</f>
        <v>#DIV/0!</v>
      </c>
      <c r="I28" s="45"/>
    </row>
    <row r="29" spans="1:11" x14ac:dyDescent="0.2">
      <c r="A29" s="90" t="s">
        <v>501</v>
      </c>
      <c r="B29" s="90" t="s">
        <v>40</v>
      </c>
      <c r="C29" s="91">
        <f>+C30+C33+C35+C37+C43+C45+C47</f>
        <v>34174817.670000002</v>
      </c>
      <c r="D29" s="92">
        <f>+D30+D33+D35+D37+D43+D45+D47</f>
        <v>35806869</v>
      </c>
      <c r="E29" s="92">
        <f>+E30+E33+E35+E37+E43+E45+E47</f>
        <v>35806869</v>
      </c>
      <c r="F29" s="91">
        <f>+F30+F33+F35+F37+F43+F45+F47</f>
        <v>21750406.969999999</v>
      </c>
      <c r="G29" s="91">
        <f t="shared" si="3"/>
        <v>63.644544295823302</v>
      </c>
      <c r="H29" s="91">
        <f t="shared" si="4"/>
        <v>60.743671751920004</v>
      </c>
      <c r="I29" s="56"/>
    </row>
    <row r="30" spans="1:11" x14ac:dyDescent="0.2">
      <c r="A30" s="86" t="s">
        <v>479</v>
      </c>
      <c r="B30" s="87" t="s">
        <v>480</v>
      </c>
      <c r="C30" s="88">
        <f>+C31+C32</f>
        <v>28478785.559999999</v>
      </c>
      <c r="D30" s="89">
        <f>+D31+D32</f>
        <v>26817461</v>
      </c>
      <c r="E30" s="89">
        <f>+E31+E32</f>
        <v>26817461</v>
      </c>
      <c r="F30" s="88">
        <f>+F31+F32</f>
        <v>17420902.010000002</v>
      </c>
      <c r="G30" s="88">
        <f t="shared" si="3"/>
        <v>61.171505973445036</v>
      </c>
      <c r="H30" s="88">
        <f t="shared" si="4"/>
        <v>64.961041651183919</v>
      </c>
      <c r="J30" s="139"/>
      <c r="K30" s="139"/>
    </row>
    <row r="31" spans="1:11" x14ac:dyDescent="0.2">
      <c r="A31" s="61" t="s">
        <v>481</v>
      </c>
      <c r="B31" s="62" t="s">
        <v>480</v>
      </c>
      <c r="C31" s="42">
        <f>'[1]A.2 PRIHODI I RASHODI IF'!$F$29</f>
        <v>28478785.559999999</v>
      </c>
      <c r="D31" s="43">
        <v>26817461</v>
      </c>
      <c r="E31" s="43">
        <v>26817461</v>
      </c>
      <c r="F31" s="42">
        <v>17420902.010000002</v>
      </c>
      <c r="G31" s="42">
        <f t="shared" si="3"/>
        <v>61.171505973445036</v>
      </c>
      <c r="H31" s="42">
        <f t="shared" si="4"/>
        <v>64.961041651183919</v>
      </c>
      <c r="I31" s="142"/>
    </row>
    <row r="32" spans="1:11" x14ac:dyDescent="0.2">
      <c r="A32" s="61" t="s">
        <v>502</v>
      </c>
      <c r="B32" s="62" t="s">
        <v>503</v>
      </c>
      <c r="C32" s="42">
        <f>'[1]A.2 PRIHODI I RASHODI IF'!$F$30</f>
        <v>0</v>
      </c>
      <c r="D32" s="43"/>
      <c r="E32" s="43"/>
      <c r="F32" s="42"/>
      <c r="G32" s="42" t="e">
        <f t="shared" si="3"/>
        <v>#DIV/0!</v>
      </c>
      <c r="H32" s="42" t="e">
        <f t="shared" si="4"/>
        <v>#DIV/0!</v>
      </c>
      <c r="I32" s="142"/>
    </row>
    <row r="33" spans="1:11" x14ac:dyDescent="0.2">
      <c r="A33" s="86" t="s">
        <v>191</v>
      </c>
      <c r="B33" s="87" t="s">
        <v>482</v>
      </c>
      <c r="C33" s="88">
        <f>+C34</f>
        <v>1090213.6100000001</v>
      </c>
      <c r="D33" s="89">
        <f t="shared" ref="D33" si="17">+D34</f>
        <v>2422390</v>
      </c>
      <c r="E33" s="89">
        <f t="shared" ref="E33" si="18">+E34</f>
        <v>2422390</v>
      </c>
      <c r="F33" s="88">
        <f t="shared" ref="F33" si="19">+F34</f>
        <v>1555896.22</v>
      </c>
      <c r="G33" s="88">
        <f t="shared" si="3"/>
        <v>142.71480430335114</v>
      </c>
      <c r="H33" s="88">
        <f t="shared" si="4"/>
        <v>64.229798669908647</v>
      </c>
      <c r="J33" s="139"/>
      <c r="K33" s="139"/>
    </row>
    <row r="34" spans="1:11" x14ac:dyDescent="0.2">
      <c r="A34" s="61" t="s">
        <v>193</v>
      </c>
      <c r="B34" s="62" t="s">
        <v>482</v>
      </c>
      <c r="C34" s="42">
        <f>'[1]A.2 PRIHODI I RASHODI IF'!$F$32</f>
        <v>1090213.6100000001</v>
      </c>
      <c r="D34" s="43">
        <v>2422390</v>
      </c>
      <c r="E34" s="43">
        <v>2422390</v>
      </c>
      <c r="F34" s="42">
        <v>1555896.22</v>
      </c>
      <c r="G34" s="42">
        <f t="shared" si="3"/>
        <v>142.71480430335114</v>
      </c>
      <c r="H34" s="42">
        <f t="shared" si="4"/>
        <v>64.229798669908647</v>
      </c>
      <c r="I34" s="142"/>
    </row>
    <row r="35" spans="1:11" x14ac:dyDescent="0.2">
      <c r="A35" s="86" t="s">
        <v>385</v>
      </c>
      <c r="B35" s="87" t="s">
        <v>483</v>
      </c>
      <c r="C35" s="88">
        <f>+C36</f>
        <v>182057.22</v>
      </c>
      <c r="D35" s="89">
        <f t="shared" ref="D35" si="20">+D36</f>
        <v>770420</v>
      </c>
      <c r="E35" s="89">
        <f t="shared" ref="E35" si="21">+E36</f>
        <v>770420</v>
      </c>
      <c r="F35" s="88">
        <f t="shared" ref="F35" si="22">+F36</f>
        <v>132551.98000000001</v>
      </c>
      <c r="G35" s="88">
        <f t="shared" si="3"/>
        <v>72.807867768166517</v>
      </c>
      <c r="H35" s="88">
        <f t="shared" si="4"/>
        <v>17.205158225383556</v>
      </c>
      <c r="J35" s="139"/>
      <c r="K35" s="139"/>
    </row>
    <row r="36" spans="1:11" x14ac:dyDescent="0.2">
      <c r="A36" s="61" t="s">
        <v>444</v>
      </c>
      <c r="B36" s="62" t="s">
        <v>484</v>
      </c>
      <c r="C36" s="42">
        <f>'[1]A.2 PRIHODI I RASHODI IF'!$F$34</f>
        <v>182057.22</v>
      </c>
      <c r="D36" s="43">
        <v>770420</v>
      </c>
      <c r="E36" s="43">
        <v>770420</v>
      </c>
      <c r="F36" s="42">
        <v>132551.98000000001</v>
      </c>
      <c r="G36" s="42">
        <f t="shared" si="3"/>
        <v>72.807867768166517</v>
      </c>
      <c r="H36" s="42">
        <f t="shared" si="4"/>
        <v>17.205158225383556</v>
      </c>
      <c r="I36" s="151"/>
    </row>
    <row r="37" spans="1:11" x14ac:dyDescent="0.2">
      <c r="A37" s="86" t="s">
        <v>485</v>
      </c>
      <c r="B37" s="87" t="s">
        <v>486</v>
      </c>
      <c r="C37" s="88">
        <f>SUM(C38:C42)</f>
        <v>4276847.3600000003</v>
      </c>
      <c r="D37" s="89">
        <f>SUM(D38:D42)</f>
        <v>4858745</v>
      </c>
      <c r="E37" s="89">
        <f>SUM(E38:E42)</f>
        <v>4858745</v>
      </c>
      <c r="F37" s="88">
        <f>SUM(F38:F42)</f>
        <v>2382532.38</v>
      </c>
      <c r="G37" s="88">
        <f t="shared" si="3"/>
        <v>55.707678564427411</v>
      </c>
      <c r="H37" s="88">
        <f t="shared" si="4"/>
        <v>49.035962578814072</v>
      </c>
      <c r="J37" s="139"/>
      <c r="K37" s="139"/>
    </row>
    <row r="38" spans="1:11" x14ac:dyDescent="0.2">
      <c r="A38" s="61" t="s">
        <v>487</v>
      </c>
      <c r="B38" s="62" t="s">
        <v>488</v>
      </c>
      <c r="C38" s="42">
        <f>'[1]A.2 PRIHODI I RASHODI IF'!$F$36</f>
        <v>2846463.81</v>
      </c>
      <c r="D38" s="43">
        <v>1181063</v>
      </c>
      <c r="E38" s="43">
        <v>1181063</v>
      </c>
      <c r="F38" s="42">
        <v>1389917.82</v>
      </c>
      <c r="G38" s="42">
        <f t="shared" si="3"/>
        <v>48.829632581908712</v>
      </c>
      <c r="H38" s="42">
        <f t="shared" si="4"/>
        <v>117.68363076313457</v>
      </c>
      <c r="I38" s="151"/>
    </row>
    <row r="39" spans="1:11" x14ac:dyDescent="0.2">
      <c r="A39" s="61" t="s">
        <v>489</v>
      </c>
      <c r="B39" s="62" t="s">
        <v>490</v>
      </c>
      <c r="C39" s="42">
        <f>'[1]A.2 PRIHODI I RASHODI IF'!$F$37</f>
        <v>1242880.8600000001</v>
      </c>
      <c r="D39" s="43">
        <v>2431967</v>
      </c>
      <c r="E39" s="43">
        <v>2431967</v>
      </c>
      <c r="F39" s="42">
        <v>572474.66</v>
      </c>
      <c r="G39" s="42">
        <f t="shared" si="3"/>
        <v>46.060300582631868</v>
      </c>
      <c r="H39" s="42">
        <f t="shared" si="4"/>
        <v>23.539573522173615</v>
      </c>
      <c r="I39" s="151"/>
    </row>
    <row r="40" spans="1:11" x14ac:dyDescent="0.2">
      <c r="A40" s="61" t="s">
        <v>491</v>
      </c>
      <c r="B40" s="62" t="s">
        <v>492</v>
      </c>
      <c r="C40" s="42">
        <f>'[1]A.2 PRIHODI I RASHODI IF'!$F$38</f>
        <v>187502.69</v>
      </c>
      <c r="D40" s="43">
        <v>0</v>
      </c>
      <c r="E40" s="43">
        <v>0</v>
      </c>
      <c r="F40" s="42">
        <v>0</v>
      </c>
      <c r="G40" s="42">
        <f t="shared" si="3"/>
        <v>0</v>
      </c>
      <c r="H40" s="42" t="e">
        <f t="shared" si="4"/>
        <v>#DIV/0!</v>
      </c>
      <c r="I40" s="142"/>
    </row>
    <row r="41" spans="1:11" x14ac:dyDescent="0.2">
      <c r="A41" s="61" t="s">
        <v>493</v>
      </c>
      <c r="B41" s="62" t="s">
        <v>494</v>
      </c>
      <c r="C41" s="42">
        <f>'[1]A.2 PRIHODI I RASHODI IF'!$F$39</f>
        <v>0</v>
      </c>
      <c r="D41" s="43">
        <v>0</v>
      </c>
      <c r="E41" s="43">
        <v>0</v>
      </c>
      <c r="F41" s="42">
        <v>0</v>
      </c>
      <c r="G41" s="42" t="e">
        <f t="shared" si="3"/>
        <v>#DIV/0!</v>
      </c>
      <c r="H41" s="42" t="e">
        <f t="shared" si="4"/>
        <v>#DIV/0!</v>
      </c>
      <c r="I41" s="142"/>
    </row>
    <row r="42" spans="1:11" x14ac:dyDescent="0.2">
      <c r="A42" s="61" t="s">
        <v>495</v>
      </c>
      <c r="B42" s="62" t="s">
        <v>496</v>
      </c>
      <c r="C42" s="42">
        <f>'[1]A.2 PRIHODI I RASHODI IF'!$F$40</f>
        <v>0</v>
      </c>
      <c r="D42" s="43">
        <v>1245715</v>
      </c>
      <c r="E42" s="43">
        <v>1245715</v>
      </c>
      <c r="F42" s="42">
        <v>420139.9</v>
      </c>
      <c r="G42" s="42" t="e">
        <f t="shared" si="3"/>
        <v>#DIV/0!</v>
      </c>
      <c r="H42" s="42">
        <f t="shared" si="4"/>
        <v>33.726807496096626</v>
      </c>
      <c r="I42" s="142"/>
    </row>
    <row r="43" spans="1:11" x14ac:dyDescent="0.2">
      <c r="A43" s="86" t="s">
        <v>43</v>
      </c>
      <c r="B43" s="87" t="s">
        <v>497</v>
      </c>
      <c r="C43" s="88">
        <f>+C44</f>
        <v>146913.92000000001</v>
      </c>
      <c r="D43" s="89">
        <f t="shared" ref="D43" si="23">+D44</f>
        <v>937853</v>
      </c>
      <c r="E43" s="89">
        <f t="shared" ref="E43" si="24">+E44</f>
        <v>937853</v>
      </c>
      <c r="F43" s="88">
        <f t="shared" ref="F43" si="25">+F44</f>
        <v>258524.38</v>
      </c>
      <c r="G43" s="88">
        <f t="shared" si="3"/>
        <v>175.96996935348264</v>
      </c>
      <c r="H43" s="88">
        <f t="shared" si="4"/>
        <v>27.565554516539375</v>
      </c>
      <c r="J43" s="139"/>
      <c r="K43" s="139"/>
    </row>
    <row r="44" spans="1:11" x14ac:dyDescent="0.2">
      <c r="A44" s="61" t="s">
        <v>498</v>
      </c>
      <c r="B44" s="62" t="s">
        <v>497</v>
      </c>
      <c r="C44" s="42">
        <f>'[1]A.2 PRIHODI I RASHODI IF'!$F$42</f>
        <v>146913.92000000001</v>
      </c>
      <c r="D44" s="43">
        <v>937853</v>
      </c>
      <c r="E44" s="43">
        <v>937853</v>
      </c>
      <c r="F44" s="42">
        <v>258524.38</v>
      </c>
      <c r="G44" s="42">
        <f t="shared" si="3"/>
        <v>175.96996935348264</v>
      </c>
      <c r="H44" s="42">
        <f t="shared" si="4"/>
        <v>27.565554516539375</v>
      </c>
      <c r="J44" s="142"/>
    </row>
    <row r="45" spans="1:11" x14ac:dyDescent="0.2">
      <c r="A45" s="86" t="s">
        <v>150</v>
      </c>
      <c r="B45" s="87" t="s">
        <v>499</v>
      </c>
      <c r="C45" s="88">
        <f>+C46</f>
        <v>0</v>
      </c>
      <c r="D45" s="89">
        <f t="shared" ref="D45" si="26">+D46</f>
        <v>0</v>
      </c>
      <c r="E45" s="89">
        <f t="shared" ref="E45" si="27">+E46</f>
        <v>0</v>
      </c>
      <c r="F45" s="88">
        <f t="shared" ref="F45" si="28">+F46</f>
        <v>0</v>
      </c>
      <c r="G45" s="88" t="e">
        <f t="shared" si="3"/>
        <v>#DIV/0!</v>
      </c>
      <c r="H45" s="88" t="e">
        <f t="shared" si="4"/>
        <v>#DIV/0!</v>
      </c>
      <c r="J45" s="139"/>
      <c r="K45" s="139"/>
    </row>
    <row r="46" spans="1:11" x14ac:dyDescent="0.2">
      <c r="A46" s="61" t="s">
        <v>152</v>
      </c>
      <c r="B46" s="62" t="s">
        <v>499</v>
      </c>
      <c r="C46" s="42">
        <f>'[1]A.2 PRIHODI I RASHODI IF'!$F$44</f>
        <v>0</v>
      </c>
      <c r="D46" s="43">
        <v>0</v>
      </c>
      <c r="E46" s="43">
        <v>0</v>
      </c>
      <c r="F46" s="42">
        <v>0</v>
      </c>
      <c r="G46" s="42" t="e">
        <f t="shared" si="3"/>
        <v>#DIV/0!</v>
      </c>
      <c r="H46" s="42" t="e">
        <f t="shared" si="4"/>
        <v>#DIV/0!</v>
      </c>
      <c r="J46" s="142"/>
    </row>
    <row r="47" spans="1:11" x14ac:dyDescent="0.2">
      <c r="A47" s="86" t="s">
        <v>504</v>
      </c>
      <c r="B47" s="87" t="s">
        <v>500</v>
      </c>
      <c r="C47" s="88">
        <f>+C48</f>
        <v>0</v>
      </c>
      <c r="D47" s="89">
        <f t="shared" ref="D47:F47" si="29">+D48</f>
        <v>0</v>
      </c>
      <c r="E47" s="89">
        <f t="shared" si="29"/>
        <v>0</v>
      </c>
      <c r="F47" s="88">
        <f t="shared" si="29"/>
        <v>0</v>
      </c>
      <c r="G47" s="88" t="e">
        <f t="shared" si="3"/>
        <v>#DIV/0!</v>
      </c>
      <c r="H47" s="88" t="e">
        <f t="shared" si="4"/>
        <v>#DIV/0!</v>
      </c>
      <c r="J47" s="139"/>
      <c r="K47" s="139"/>
    </row>
    <row r="48" spans="1:11" x14ac:dyDescent="0.2">
      <c r="A48" s="61" t="s">
        <v>505</v>
      </c>
      <c r="B48" s="62" t="s">
        <v>500</v>
      </c>
      <c r="C48" s="42">
        <f>'[1]A.2 PRIHODI I RASHODI IF'!$F$46</f>
        <v>0</v>
      </c>
      <c r="D48" s="42">
        <v>0</v>
      </c>
      <c r="E48" s="43">
        <v>0</v>
      </c>
      <c r="F48" s="42">
        <v>0</v>
      </c>
      <c r="G48" s="42" t="e">
        <f t="shared" si="3"/>
        <v>#DIV/0!</v>
      </c>
      <c r="H48" s="42" t="e">
        <f t="shared" si="4"/>
        <v>#DIV/0!</v>
      </c>
      <c r="I48" s="142"/>
    </row>
  </sheetData>
  <mergeCells count="4">
    <mergeCell ref="A2:K2"/>
    <mergeCell ref="A8:B8"/>
    <mergeCell ref="A7:B7"/>
    <mergeCell ref="A5:H5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  <headerFooter>
    <oddFooter>&amp;R&amp;P/&amp;N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K14"/>
  <sheetViews>
    <sheetView zoomScaleNormal="100" workbookViewId="0">
      <selection activeCell="C9" sqref="C9"/>
    </sheetView>
  </sheetViews>
  <sheetFormatPr defaultRowHeight="12.75" x14ac:dyDescent="0.2"/>
  <cols>
    <col min="1" max="1" width="12" style="30" customWidth="1"/>
    <col min="2" max="2" width="44.7109375" style="33" customWidth="1"/>
    <col min="3" max="3" width="16.42578125" style="34" customWidth="1"/>
    <col min="4" max="5" width="17.7109375" style="35" bestFit="1" customWidth="1"/>
    <col min="6" max="6" width="17" style="34" bestFit="1" customWidth="1"/>
    <col min="7" max="8" width="12.5703125" style="34" customWidth="1"/>
    <col min="9" max="9" width="15.42578125" style="30" bestFit="1" customWidth="1"/>
    <col min="10" max="10" width="9.42578125" style="30" bestFit="1" customWidth="1"/>
    <col min="11" max="11" width="15.42578125" style="30" bestFit="1" customWidth="1"/>
    <col min="12" max="12" width="9.42578125" style="30" bestFit="1" customWidth="1"/>
    <col min="13" max="256" width="9.140625" style="30"/>
    <col min="257" max="257" width="19" style="30" customWidth="1"/>
    <col min="258" max="258" width="57.5703125" style="30" customWidth="1"/>
    <col min="259" max="259" width="16.42578125" style="30" customWidth="1"/>
    <col min="260" max="261" width="17.7109375" style="30" bestFit="1" customWidth="1"/>
    <col min="262" max="262" width="15.7109375" style="30" customWidth="1"/>
    <col min="263" max="263" width="15.7109375" style="30" bestFit="1" customWidth="1"/>
    <col min="264" max="264" width="19.7109375" style="30" customWidth="1"/>
    <col min="265" max="265" width="15.42578125" style="30" bestFit="1" customWidth="1"/>
    <col min="266" max="266" width="9.42578125" style="30" bestFit="1" customWidth="1"/>
    <col min="267" max="267" width="15.42578125" style="30" bestFit="1" customWidth="1"/>
    <col min="268" max="268" width="9.42578125" style="30" bestFit="1" customWidth="1"/>
    <col min="269" max="512" width="9.140625" style="30"/>
    <col min="513" max="513" width="19" style="30" customWidth="1"/>
    <col min="514" max="514" width="57.5703125" style="30" customWidth="1"/>
    <col min="515" max="515" width="16.42578125" style="30" customWidth="1"/>
    <col min="516" max="517" width="17.7109375" style="30" bestFit="1" customWidth="1"/>
    <col min="518" max="518" width="15.7109375" style="30" customWidth="1"/>
    <col min="519" max="519" width="15.7109375" style="30" bestFit="1" customWidth="1"/>
    <col min="520" max="520" width="19.7109375" style="30" customWidth="1"/>
    <col min="521" max="521" width="15.42578125" style="30" bestFit="1" customWidth="1"/>
    <col min="522" max="522" width="9.42578125" style="30" bestFit="1" customWidth="1"/>
    <col min="523" max="523" width="15.42578125" style="30" bestFit="1" customWidth="1"/>
    <col min="524" max="524" width="9.42578125" style="30" bestFit="1" customWidth="1"/>
    <col min="525" max="768" width="9.140625" style="30"/>
    <col min="769" max="769" width="19" style="30" customWidth="1"/>
    <col min="770" max="770" width="57.5703125" style="30" customWidth="1"/>
    <col min="771" max="771" width="16.42578125" style="30" customWidth="1"/>
    <col min="772" max="773" width="17.7109375" style="30" bestFit="1" customWidth="1"/>
    <col min="774" max="774" width="15.7109375" style="30" customWidth="1"/>
    <col min="775" max="775" width="15.7109375" style="30" bestFit="1" customWidth="1"/>
    <col min="776" max="776" width="19.7109375" style="30" customWidth="1"/>
    <col min="777" max="777" width="15.42578125" style="30" bestFit="1" customWidth="1"/>
    <col min="778" max="778" width="9.42578125" style="30" bestFit="1" customWidth="1"/>
    <col min="779" max="779" width="15.42578125" style="30" bestFit="1" customWidth="1"/>
    <col min="780" max="780" width="9.42578125" style="30" bestFit="1" customWidth="1"/>
    <col min="781" max="1024" width="9.140625" style="30"/>
    <col min="1025" max="1025" width="19" style="30" customWidth="1"/>
    <col min="1026" max="1026" width="57.5703125" style="30" customWidth="1"/>
    <col min="1027" max="1027" width="16.42578125" style="30" customWidth="1"/>
    <col min="1028" max="1029" width="17.7109375" style="30" bestFit="1" customWidth="1"/>
    <col min="1030" max="1030" width="15.7109375" style="30" customWidth="1"/>
    <col min="1031" max="1031" width="15.7109375" style="30" bestFit="1" customWidth="1"/>
    <col min="1032" max="1032" width="19.7109375" style="30" customWidth="1"/>
    <col min="1033" max="1033" width="15.42578125" style="30" bestFit="1" customWidth="1"/>
    <col min="1034" max="1034" width="9.42578125" style="30" bestFit="1" customWidth="1"/>
    <col min="1035" max="1035" width="15.42578125" style="30" bestFit="1" customWidth="1"/>
    <col min="1036" max="1036" width="9.42578125" style="30" bestFit="1" customWidth="1"/>
    <col min="1037" max="1280" width="9.140625" style="30"/>
    <col min="1281" max="1281" width="19" style="30" customWidth="1"/>
    <col min="1282" max="1282" width="57.5703125" style="30" customWidth="1"/>
    <col min="1283" max="1283" width="16.42578125" style="30" customWidth="1"/>
    <col min="1284" max="1285" width="17.7109375" style="30" bestFit="1" customWidth="1"/>
    <col min="1286" max="1286" width="15.7109375" style="30" customWidth="1"/>
    <col min="1287" max="1287" width="15.7109375" style="30" bestFit="1" customWidth="1"/>
    <col min="1288" max="1288" width="19.7109375" style="30" customWidth="1"/>
    <col min="1289" max="1289" width="15.42578125" style="30" bestFit="1" customWidth="1"/>
    <col min="1290" max="1290" width="9.42578125" style="30" bestFit="1" customWidth="1"/>
    <col min="1291" max="1291" width="15.42578125" style="30" bestFit="1" customWidth="1"/>
    <col min="1292" max="1292" width="9.42578125" style="30" bestFit="1" customWidth="1"/>
    <col min="1293" max="1536" width="9.140625" style="30"/>
    <col min="1537" max="1537" width="19" style="30" customWidth="1"/>
    <col min="1538" max="1538" width="57.5703125" style="30" customWidth="1"/>
    <col min="1539" max="1539" width="16.42578125" style="30" customWidth="1"/>
    <col min="1540" max="1541" width="17.7109375" style="30" bestFit="1" customWidth="1"/>
    <col min="1542" max="1542" width="15.7109375" style="30" customWidth="1"/>
    <col min="1543" max="1543" width="15.7109375" style="30" bestFit="1" customWidth="1"/>
    <col min="1544" max="1544" width="19.7109375" style="30" customWidth="1"/>
    <col min="1545" max="1545" width="15.42578125" style="30" bestFit="1" customWidth="1"/>
    <col min="1546" max="1546" width="9.42578125" style="30" bestFit="1" customWidth="1"/>
    <col min="1547" max="1547" width="15.42578125" style="30" bestFit="1" customWidth="1"/>
    <col min="1548" max="1548" width="9.42578125" style="30" bestFit="1" customWidth="1"/>
    <col min="1549" max="1792" width="9.140625" style="30"/>
    <col min="1793" max="1793" width="19" style="30" customWidth="1"/>
    <col min="1794" max="1794" width="57.5703125" style="30" customWidth="1"/>
    <col min="1795" max="1795" width="16.42578125" style="30" customWidth="1"/>
    <col min="1796" max="1797" width="17.7109375" style="30" bestFit="1" customWidth="1"/>
    <col min="1798" max="1798" width="15.7109375" style="30" customWidth="1"/>
    <col min="1799" max="1799" width="15.7109375" style="30" bestFit="1" customWidth="1"/>
    <col min="1800" max="1800" width="19.7109375" style="30" customWidth="1"/>
    <col min="1801" max="1801" width="15.42578125" style="30" bestFit="1" customWidth="1"/>
    <col min="1802" max="1802" width="9.42578125" style="30" bestFit="1" customWidth="1"/>
    <col min="1803" max="1803" width="15.42578125" style="30" bestFit="1" customWidth="1"/>
    <col min="1804" max="1804" width="9.42578125" style="30" bestFit="1" customWidth="1"/>
    <col min="1805" max="2048" width="9.140625" style="30"/>
    <col min="2049" max="2049" width="19" style="30" customWidth="1"/>
    <col min="2050" max="2050" width="57.5703125" style="30" customWidth="1"/>
    <col min="2051" max="2051" width="16.42578125" style="30" customWidth="1"/>
    <col min="2052" max="2053" width="17.7109375" style="30" bestFit="1" customWidth="1"/>
    <col min="2054" max="2054" width="15.7109375" style="30" customWidth="1"/>
    <col min="2055" max="2055" width="15.7109375" style="30" bestFit="1" customWidth="1"/>
    <col min="2056" max="2056" width="19.7109375" style="30" customWidth="1"/>
    <col min="2057" max="2057" width="15.42578125" style="30" bestFit="1" customWidth="1"/>
    <col min="2058" max="2058" width="9.42578125" style="30" bestFit="1" customWidth="1"/>
    <col min="2059" max="2059" width="15.42578125" style="30" bestFit="1" customWidth="1"/>
    <col min="2060" max="2060" width="9.42578125" style="30" bestFit="1" customWidth="1"/>
    <col min="2061" max="2304" width="9.140625" style="30"/>
    <col min="2305" max="2305" width="19" style="30" customWidth="1"/>
    <col min="2306" max="2306" width="57.5703125" style="30" customWidth="1"/>
    <col min="2307" max="2307" width="16.42578125" style="30" customWidth="1"/>
    <col min="2308" max="2309" width="17.7109375" style="30" bestFit="1" customWidth="1"/>
    <col min="2310" max="2310" width="15.7109375" style="30" customWidth="1"/>
    <col min="2311" max="2311" width="15.7109375" style="30" bestFit="1" customWidth="1"/>
    <col min="2312" max="2312" width="19.7109375" style="30" customWidth="1"/>
    <col min="2313" max="2313" width="15.42578125" style="30" bestFit="1" customWidth="1"/>
    <col min="2314" max="2314" width="9.42578125" style="30" bestFit="1" customWidth="1"/>
    <col min="2315" max="2315" width="15.42578125" style="30" bestFit="1" customWidth="1"/>
    <col min="2316" max="2316" width="9.42578125" style="30" bestFit="1" customWidth="1"/>
    <col min="2317" max="2560" width="9.140625" style="30"/>
    <col min="2561" max="2561" width="19" style="30" customWidth="1"/>
    <col min="2562" max="2562" width="57.5703125" style="30" customWidth="1"/>
    <col min="2563" max="2563" width="16.42578125" style="30" customWidth="1"/>
    <col min="2564" max="2565" width="17.7109375" style="30" bestFit="1" customWidth="1"/>
    <col min="2566" max="2566" width="15.7109375" style="30" customWidth="1"/>
    <col min="2567" max="2567" width="15.7109375" style="30" bestFit="1" customWidth="1"/>
    <col min="2568" max="2568" width="19.7109375" style="30" customWidth="1"/>
    <col min="2569" max="2569" width="15.42578125" style="30" bestFit="1" customWidth="1"/>
    <col min="2570" max="2570" width="9.42578125" style="30" bestFit="1" customWidth="1"/>
    <col min="2571" max="2571" width="15.42578125" style="30" bestFit="1" customWidth="1"/>
    <col min="2572" max="2572" width="9.42578125" style="30" bestFit="1" customWidth="1"/>
    <col min="2573" max="2816" width="9.140625" style="30"/>
    <col min="2817" max="2817" width="19" style="30" customWidth="1"/>
    <col min="2818" max="2818" width="57.5703125" style="30" customWidth="1"/>
    <col min="2819" max="2819" width="16.42578125" style="30" customWidth="1"/>
    <col min="2820" max="2821" width="17.7109375" style="30" bestFit="1" customWidth="1"/>
    <col min="2822" max="2822" width="15.7109375" style="30" customWidth="1"/>
    <col min="2823" max="2823" width="15.7109375" style="30" bestFit="1" customWidth="1"/>
    <col min="2824" max="2824" width="19.7109375" style="30" customWidth="1"/>
    <col min="2825" max="2825" width="15.42578125" style="30" bestFit="1" customWidth="1"/>
    <col min="2826" max="2826" width="9.42578125" style="30" bestFit="1" customWidth="1"/>
    <col min="2827" max="2827" width="15.42578125" style="30" bestFit="1" customWidth="1"/>
    <col min="2828" max="2828" width="9.42578125" style="30" bestFit="1" customWidth="1"/>
    <col min="2829" max="3072" width="9.140625" style="30"/>
    <col min="3073" max="3073" width="19" style="30" customWidth="1"/>
    <col min="3074" max="3074" width="57.5703125" style="30" customWidth="1"/>
    <col min="3075" max="3075" width="16.42578125" style="30" customWidth="1"/>
    <col min="3076" max="3077" width="17.7109375" style="30" bestFit="1" customWidth="1"/>
    <col min="3078" max="3078" width="15.7109375" style="30" customWidth="1"/>
    <col min="3079" max="3079" width="15.7109375" style="30" bestFit="1" customWidth="1"/>
    <col min="3080" max="3080" width="19.7109375" style="30" customWidth="1"/>
    <col min="3081" max="3081" width="15.42578125" style="30" bestFit="1" customWidth="1"/>
    <col min="3082" max="3082" width="9.42578125" style="30" bestFit="1" customWidth="1"/>
    <col min="3083" max="3083" width="15.42578125" style="30" bestFit="1" customWidth="1"/>
    <col min="3084" max="3084" width="9.42578125" style="30" bestFit="1" customWidth="1"/>
    <col min="3085" max="3328" width="9.140625" style="30"/>
    <col min="3329" max="3329" width="19" style="30" customWidth="1"/>
    <col min="3330" max="3330" width="57.5703125" style="30" customWidth="1"/>
    <col min="3331" max="3331" width="16.42578125" style="30" customWidth="1"/>
    <col min="3332" max="3333" width="17.7109375" style="30" bestFit="1" customWidth="1"/>
    <col min="3334" max="3334" width="15.7109375" style="30" customWidth="1"/>
    <col min="3335" max="3335" width="15.7109375" style="30" bestFit="1" customWidth="1"/>
    <col min="3336" max="3336" width="19.7109375" style="30" customWidth="1"/>
    <col min="3337" max="3337" width="15.42578125" style="30" bestFit="1" customWidth="1"/>
    <col min="3338" max="3338" width="9.42578125" style="30" bestFit="1" customWidth="1"/>
    <col min="3339" max="3339" width="15.42578125" style="30" bestFit="1" customWidth="1"/>
    <col min="3340" max="3340" width="9.42578125" style="30" bestFit="1" customWidth="1"/>
    <col min="3341" max="3584" width="9.140625" style="30"/>
    <col min="3585" max="3585" width="19" style="30" customWidth="1"/>
    <col min="3586" max="3586" width="57.5703125" style="30" customWidth="1"/>
    <col min="3587" max="3587" width="16.42578125" style="30" customWidth="1"/>
    <col min="3588" max="3589" width="17.7109375" style="30" bestFit="1" customWidth="1"/>
    <col min="3590" max="3590" width="15.7109375" style="30" customWidth="1"/>
    <col min="3591" max="3591" width="15.7109375" style="30" bestFit="1" customWidth="1"/>
    <col min="3592" max="3592" width="19.7109375" style="30" customWidth="1"/>
    <col min="3593" max="3593" width="15.42578125" style="30" bestFit="1" customWidth="1"/>
    <col min="3594" max="3594" width="9.42578125" style="30" bestFit="1" customWidth="1"/>
    <col min="3595" max="3595" width="15.42578125" style="30" bestFit="1" customWidth="1"/>
    <col min="3596" max="3596" width="9.42578125" style="30" bestFit="1" customWidth="1"/>
    <col min="3597" max="3840" width="9.140625" style="30"/>
    <col min="3841" max="3841" width="19" style="30" customWidth="1"/>
    <col min="3842" max="3842" width="57.5703125" style="30" customWidth="1"/>
    <col min="3843" max="3843" width="16.42578125" style="30" customWidth="1"/>
    <col min="3844" max="3845" width="17.7109375" style="30" bestFit="1" customWidth="1"/>
    <col min="3846" max="3846" width="15.7109375" style="30" customWidth="1"/>
    <col min="3847" max="3847" width="15.7109375" style="30" bestFit="1" customWidth="1"/>
    <col min="3848" max="3848" width="19.7109375" style="30" customWidth="1"/>
    <col min="3849" max="3849" width="15.42578125" style="30" bestFit="1" customWidth="1"/>
    <col min="3850" max="3850" width="9.42578125" style="30" bestFit="1" customWidth="1"/>
    <col min="3851" max="3851" width="15.42578125" style="30" bestFit="1" customWidth="1"/>
    <col min="3852" max="3852" width="9.42578125" style="30" bestFit="1" customWidth="1"/>
    <col min="3853" max="4096" width="9.140625" style="30"/>
    <col min="4097" max="4097" width="19" style="30" customWidth="1"/>
    <col min="4098" max="4098" width="57.5703125" style="30" customWidth="1"/>
    <col min="4099" max="4099" width="16.42578125" style="30" customWidth="1"/>
    <col min="4100" max="4101" width="17.7109375" style="30" bestFit="1" customWidth="1"/>
    <col min="4102" max="4102" width="15.7109375" style="30" customWidth="1"/>
    <col min="4103" max="4103" width="15.7109375" style="30" bestFit="1" customWidth="1"/>
    <col min="4104" max="4104" width="19.7109375" style="30" customWidth="1"/>
    <col min="4105" max="4105" width="15.42578125" style="30" bestFit="1" customWidth="1"/>
    <col min="4106" max="4106" width="9.42578125" style="30" bestFit="1" customWidth="1"/>
    <col min="4107" max="4107" width="15.42578125" style="30" bestFit="1" customWidth="1"/>
    <col min="4108" max="4108" width="9.42578125" style="30" bestFit="1" customWidth="1"/>
    <col min="4109" max="4352" width="9.140625" style="30"/>
    <col min="4353" max="4353" width="19" style="30" customWidth="1"/>
    <col min="4354" max="4354" width="57.5703125" style="30" customWidth="1"/>
    <col min="4355" max="4355" width="16.42578125" style="30" customWidth="1"/>
    <col min="4356" max="4357" width="17.7109375" style="30" bestFit="1" customWidth="1"/>
    <col min="4358" max="4358" width="15.7109375" style="30" customWidth="1"/>
    <col min="4359" max="4359" width="15.7109375" style="30" bestFit="1" customWidth="1"/>
    <col min="4360" max="4360" width="19.7109375" style="30" customWidth="1"/>
    <col min="4361" max="4361" width="15.42578125" style="30" bestFit="1" customWidth="1"/>
    <col min="4362" max="4362" width="9.42578125" style="30" bestFit="1" customWidth="1"/>
    <col min="4363" max="4363" width="15.42578125" style="30" bestFit="1" customWidth="1"/>
    <col min="4364" max="4364" width="9.42578125" style="30" bestFit="1" customWidth="1"/>
    <col min="4365" max="4608" width="9.140625" style="30"/>
    <col min="4609" max="4609" width="19" style="30" customWidth="1"/>
    <col min="4610" max="4610" width="57.5703125" style="30" customWidth="1"/>
    <col min="4611" max="4611" width="16.42578125" style="30" customWidth="1"/>
    <col min="4612" max="4613" width="17.7109375" style="30" bestFit="1" customWidth="1"/>
    <col min="4614" max="4614" width="15.7109375" style="30" customWidth="1"/>
    <col min="4615" max="4615" width="15.7109375" style="30" bestFit="1" customWidth="1"/>
    <col min="4616" max="4616" width="19.7109375" style="30" customWidth="1"/>
    <col min="4617" max="4617" width="15.42578125" style="30" bestFit="1" customWidth="1"/>
    <col min="4618" max="4618" width="9.42578125" style="30" bestFit="1" customWidth="1"/>
    <col min="4619" max="4619" width="15.42578125" style="30" bestFit="1" customWidth="1"/>
    <col min="4620" max="4620" width="9.42578125" style="30" bestFit="1" customWidth="1"/>
    <col min="4621" max="4864" width="9.140625" style="30"/>
    <col min="4865" max="4865" width="19" style="30" customWidth="1"/>
    <col min="4866" max="4866" width="57.5703125" style="30" customWidth="1"/>
    <col min="4867" max="4867" width="16.42578125" style="30" customWidth="1"/>
    <col min="4868" max="4869" width="17.7109375" style="30" bestFit="1" customWidth="1"/>
    <col min="4870" max="4870" width="15.7109375" style="30" customWidth="1"/>
    <col min="4871" max="4871" width="15.7109375" style="30" bestFit="1" customWidth="1"/>
    <col min="4872" max="4872" width="19.7109375" style="30" customWidth="1"/>
    <col min="4873" max="4873" width="15.42578125" style="30" bestFit="1" customWidth="1"/>
    <col min="4874" max="4874" width="9.42578125" style="30" bestFit="1" customWidth="1"/>
    <col min="4875" max="4875" width="15.42578125" style="30" bestFit="1" customWidth="1"/>
    <col min="4876" max="4876" width="9.42578125" style="30" bestFit="1" customWidth="1"/>
    <col min="4877" max="5120" width="9.140625" style="30"/>
    <col min="5121" max="5121" width="19" style="30" customWidth="1"/>
    <col min="5122" max="5122" width="57.5703125" style="30" customWidth="1"/>
    <col min="5123" max="5123" width="16.42578125" style="30" customWidth="1"/>
    <col min="5124" max="5125" width="17.7109375" style="30" bestFit="1" customWidth="1"/>
    <col min="5126" max="5126" width="15.7109375" style="30" customWidth="1"/>
    <col min="5127" max="5127" width="15.7109375" style="30" bestFit="1" customWidth="1"/>
    <col min="5128" max="5128" width="19.7109375" style="30" customWidth="1"/>
    <col min="5129" max="5129" width="15.42578125" style="30" bestFit="1" customWidth="1"/>
    <col min="5130" max="5130" width="9.42578125" style="30" bestFit="1" customWidth="1"/>
    <col min="5131" max="5131" width="15.42578125" style="30" bestFit="1" customWidth="1"/>
    <col min="5132" max="5132" width="9.42578125" style="30" bestFit="1" customWidth="1"/>
    <col min="5133" max="5376" width="9.140625" style="30"/>
    <col min="5377" max="5377" width="19" style="30" customWidth="1"/>
    <col min="5378" max="5378" width="57.5703125" style="30" customWidth="1"/>
    <col min="5379" max="5379" width="16.42578125" style="30" customWidth="1"/>
    <col min="5380" max="5381" width="17.7109375" style="30" bestFit="1" customWidth="1"/>
    <col min="5382" max="5382" width="15.7109375" style="30" customWidth="1"/>
    <col min="5383" max="5383" width="15.7109375" style="30" bestFit="1" customWidth="1"/>
    <col min="5384" max="5384" width="19.7109375" style="30" customWidth="1"/>
    <col min="5385" max="5385" width="15.42578125" style="30" bestFit="1" customWidth="1"/>
    <col min="5386" max="5386" width="9.42578125" style="30" bestFit="1" customWidth="1"/>
    <col min="5387" max="5387" width="15.42578125" style="30" bestFit="1" customWidth="1"/>
    <col min="5388" max="5388" width="9.42578125" style="30" bestFit="1" customWidth="1"/>
    <col min="5389" max="5632" width="9.140625" style="30"/>
    <col min="5633" max="5633" width="19" style="30" customWidth="1"/>
    <col min="5634" max="5634" width="57.5703125" style="30" customWidth="1"/>
    <col min="5635" max="5635" width="16.42578125" style="30" customWidth="1"/>
    <col min="5636" max="5637" width="17.7109375" style="30" bestFit="1" customWidth="1"/>
    <col min="5638" max="5638" width="15.7109375" style="30" customWidth="1"/>
    <col min="5639" max="5639" width="15.7109375" style="30" bestFit="1" customWidth="1"/>
    <col min="5640" max="5640" width="19.7109375" style="30" customWidth="1"/>
    <col min="5641" max="5641" width="15.42578125" style="30" bestFit="1" customWidth="1"/>
    <col min="5642" max="5642" width="9.42578125" style="30" bestFit="1" customWidth="1"/>
    <col min="5643" max="5643" width="15.42578125" style="30" bestFit="1" customWidth="1"/>
    <col min="5644" max="5644" width="9.42578125" style="30" bestFit="1" customWidth="1"/>
    <col min="5645" max="5888" width="9.140625" style="30"/>
    <col min="5889" max="5889" width="19" style="30" customWidth="1"/>
    <col min="5890" max="5890" width="57.5703125" style="30" customWidth="1"/>
    <col min="5891" max="5891" width="16.42578125" style="30" customWidth="1"/>
    <col min="5892" max="5893" width="17.7109375" style="30" bestFit="1" customWidth="1"/>
    <col min="5894" max="5894" width="15.7109375" style="30" customWidth="1"/>
    <col min="5895" max="5895" width="15.7109375" style="30" bestFit="1" customWidth="1"/>
    <col min="5896" max="5896" width="19.7109375" style="30" customWidth="1"/>
    <col min="5897" max="5897" width="15.42578125" style="30" bestFit="1" customWidth="1"/>
    <col min="5898" max="5898" width="9.42578125" style="30" bestFit="1" customWidth="1"/>
    <col min="5899" max="5899" width="15.42578125" style="30" bestFit="1" customWidth="1"/>
    <col min="5900" max="5900" width="9.42578125" style="30" bestFit="1" customWidth="1"/>
    <col min="5901" max="6144" width="9.140625" style="30"/>
    <col min="6145" max="6145" width="19" style="30" customWidth="1"/>
    <col min="6146" max="6146" width="57.5703125" style="30" customWidth="1"/>
    <col min="6147" max="6147" width="16.42578125" style="30" customWidth="1"/>
    <col min="6148" max="6149" width="17.7109375" style="30" bestFit="1" customWidth="1"/>
    <col min="6150" max="6150" width="15.7109375" style="30" customWidth="1"/>
    <col min="6151" max="6151" width="15.7109375" style="30" bestFit="1" customWidth="1"/>
    <col min="6152" max="6152" width="19.7109375" style="30" customWidth="1"/>
    <col min="6153" max="6153" width="15.42578125" style="30" bestFit="1" customWidth="1"/>
    <col min="6154" max="6154" width="9.42578125" style="30" bestFit="1" customWidth="1"/>
    <col min="6155" max="6155" width="15.42578125" style="30" bestFit="1" customWidth="1"/>
    <col min="6156" max="6156" width="9.42578125" style="30" bestFit="1" customWidth="1"/>
    <col min="6157" max="6400" width="9.140625" style="30"/>
    <col min="6401" max="6401" width="19" style="30" customWidth="1"/>
    <col min="6402" max="6402" width="57.5703125" style="30" customWidth="1"/>
    <col min="6403" max="6403" width="16.42578125" style="30" customWidth="1"/>
    <col min="6404" max="6405" width="17.7109375" style="30" bestFit="1" customWidth="1"/>
    <col min="6406" max="6406" width="15.7109375" style="30" customWidth="1"/>
    <col min="6407" max="6407" width="15.7109375" style="30" bestFit="1" customWidth="1"/>
    <col min="6408" max="6408" width="19.7109375" style="30" customWidth="1"/>
    <col min="6409" max="6409" width="15.42578125" style="30" bestFit="1" customWidth="1"/>
    <col min="6410" max="6410" width="9.42578125" style="30" bestFit="1" customWidth="1"/>
    <col min="6411" max="6411" width="15.42578125" style="30" bestFit="1" customWidth="1"/>
    <col min="6412" max="6412" width="9.42578125" style="30" bestFit="1" customWidth="1"/>
    <col min="6413" max="6656" width="9.140625" style="30"/>
    <col min="6657" max="6657" width="19" style="30" customWidth="1"/>
    <col min="6658" max="6658" width="57.5703125" style="30" customWidth="1"/>
    <col min="6659" max="6659" width="16.42578125" style="30" customWidth="1"/>
    <col min="6660" max="6661" width="17.7109375" style="30" bestFit="1" customWidth="1"/>
    <col min="6662" max="6662" width="15.7109375" style="30" customWidth="1"/>
    <col min="6663" max="6663" width="15.7109375" style="30" bestFit="1" customWidth="1"/>
    <col min="6664" max="6664" width="19.7109375" style="30" customWidth="1"/>
    <col min="6665" max="6665" width="15.42578125" style="30" bestFit="1" customWidth="1"/>
    <col min="6666" max="6666" width="9.42578125" style="30" bestFit="1" customWidth="1"/>
    <col min="6667" max="6667" width="15.42578125" style="30" bestFit="1" customWidth="1"/>
    <col min="6668" max="6668" width="9.42578125" style="30" bestFit="1" customWidth="1"/>
    <col min="6669" max="6912" width="9.140625" style="30"/>
    <col min="6913" max="6913" width="19" style="30" customWidth="1"/>
    <col min="6914" max="6914" width="57.5703125" style="30" customWidth="1"/>
    <col min="6915" max="6915" width="16.42578125" style="30" customWidth="1"/>
    <col min="6916" max="6917" width="17.7109375" style="30" bestFit="1" customWidth="1"/>
    <col min="6918" max="6918" width="15.7109375" style="30" customWidth="1"/>
    <col min="6919" max="6919" width="15.7109375" style="30" bestFit="1" customWidth="1"/>
    <col min="6920" max="6920" width="19.7109375" style="30" customWidth="1"/>
    <col min="6921" max="6921" width="15.42578125" style="30" bestFit="1" customWidth="1"/>
    <col min="6922" max="6922" width="9.42578125" style="30" bestFit="1" customWidth="1"/>
    <col min="6923" max="6923" width="15.42578125" style="30" bestFit="1" customWidth="1"/>
    <col min="6924" max="6924" width="9.42578125" style="30" bestFit="1" customWidth="1"/>
    <col min="6925" max="7168" width="9.140625" style="30"/>
    <col min="7169" max="7169" width="19" style="30" customWidth="1"/>
    <col min="7170" max="7170" width="57.5703125" style="30" customWidth="1"/>
    <col min="7171" max="7171" width="16.42578125" style="30" customWidth="1"/>
    <col min="7172" max="7173" width="17.7109375" style="30" bestFit="1" customWidth="1"/>
    <col min="7174" max="7174" width="15.7109375" style="30" customWidth="1"/>
    <col min="7175" max="7175" width="15.7109375" style="30" bestFit="1" customWidth="1"/>
    <col min="7176" max="7176" width="19.7109375" style="30" customWidth="1"/>
    <col min="7177" max="7177" width="15.42578125" style="30" bestFit="1" customWidth="1"/>
    <col min="7178" max="7178" width="9.42578125" style="30" bestFit="1" customWidth="1"/>
    <col min="7179" max="7179" width="15.42578125" style="30" bestFit="1" customWidth="1"/>
    <col min="7180" max="7180" width="9.42578125" style="30" bestFit="1" customWidth="1"/>
    <col min="7181" max="7424" width="9.140625" style="30"/>
    <col min="7425" max="7425" width="19" style="30" customWidth="1"/>
    <col min="7426" max="7426" width="57.5703125" style="30" customWidth="1"/>
    <col min="7427" max="7427" width="16.42578125" style="30" customWidth="1"/>
    <col min="7428" max="7429" width="17.7109375" style="30" bestFit="1" customWidth="1"/>
    <col min="7430" max="7430" width="15.7109375" style="30" customWidth="1"/>
    <col min="7431" max="7431" width="15.7109375" style="30" bestFit="1" customWidth="1"/>
    <col min="7432" max="7432" width="19.7109375" style="30" customWidth="1"/>
    <col min="7433" max="7433" width="15.42578125" style="30" bestFit="1" customWidth="1"/>
    <col min="7434" max="7434" width="9.42578125" style="30" bestFit="1" customWidth="1"/>
    <col min="7435" max="7435" width="15.42578125" style="30" bestFit="1" customWidth="1"/>
    <col min="7436" max="7436" width="9.42578125" style="30" bestFit="1" customWidth="1"/>
    <col min="7437" max="7680" width="9.140625" style="30"/>
    <col min="7681" max="7681" width="19" style="30" customWidth="1"/>
    <col min="7682" max="7682" width="57.5703125" style="30" customWidth="1"/>
    <col min="7683" max="7683" width="16.42578125" style="30" customWidth="1"/>
    <col min="7684" max="7685" width="17.7109375" style="30" bestFit="1" customWidth="1"/>
    <col min="7686" max="7686" width="15.7109375" style="30" customWidth="1"/>
    <col min="7687" max="7687" width="15.7109375" style="30" bestFit="1" customWidth="1"/>
    <col min="7688" max="7688" width="19.7109375" style="30" customWidth="1"/>
    <col min="7689" max="7689" width="15.42578125" style="30" bestFit="1" customWidth="1"/>
    <col min="7690" max="7690" width="9.42578125" style="30" bestFit="1" customWidth="1"/>
    <col min="7691" max="7691" width="15.42578125" style="30" bestFit="1" customWidth="1"/>
    <col min="7692" max="7692" width="9.42578125" style="30" bestFit="1" customWidth="1"/>
    <col min="7693" max="7936" width="9.140625" style="30"/>
    <col min="7937" max="7937" width="19" style="30" customWidth="1"/>
    <col min="7938" max="7938" width="57.5703125" style="30" customWidth="1"/>
    <col min="7939" max="7939" width="16.42578125" style="30" customWidth="1"/>
    <col min="7940" max="7941" width="17.7109375" style="30" bestFit="1" customWidth="1"/>
    <col min="7942" max="7942" width="15.7109375" style="30" customWidth="1"/>
    <col min="7943" max="7943" width="15.7109375" style="30" bestFit="1" customWidth="1"/>
    <col min="7944" max="7944" width="19.7109375" style="30" customWidth="1"/>
    <col min="7945" max="7945" width="15.42578125" style="30" bestFit="1" customWidth="1"/>
    <col min="7946" max="7946" width="9.42578125" style="30" bestFit="1" customWidth="1"/>
    <col min="7947" max="7947" width="15.42578125" style="30" bestFit="1" customWidth="1"/>
    <col min="7948" max="7948" width="9.42578125" style="30" bestFit="1" customWidth="1"/>
    <col min="7949" max="8192" width="9.140625" style="30"/>
    <col min="8193" max="8193" width="19" style="30" customWidth="1"/>
    <col min="8194" max="8194" width="57.5703125" style="30" customWidth="1"/>
    <col min="8195" max="8195" width="16.42578125" style="30" customWidth="1"/>
    <col min="8196" max="8197" width="17.7109375" style="30" bestFit="1" customWidth="1"/>
    <col min="8198" max="8198" width="15.7109375" style="30" customWidth="1"/>
    <col min="8199" max="8199" width="15.7109375" style="30" bestFit="1" customWidth="1"/>
    <col min="8200" max="8200" width="19.7109375" style="30" customWidth="1"/>
    <col min="8201" max="8201" width="15.42578125" style="30" bestFit="1" customWidth="1"/>
    <col min="8202" max="8202" width="9.42578125" style="30" bestFit="1" customWidth="1"/>
    <col min="8203" max="8203" width="15.42578125" style="30" bestFit="1" customWidth="1"/>
    <col min="8204" max="8204" width="9.42578125" style="30" bestFit="1" customWidth="1"/>
    <col min="8205" max="8448" width="9.140625" style="30"/>
    <col min="8449" max="8449" width="19" style="30" customWidth="1"/>
    <col min="8450" max="8450" width="57.5703125" style="30" customWidth="1"/>
    <col min="8451" max="8451" width="16.42578125" style="30" customWidth="1"/>
    <col min="8452" max="8453" width="17.7109375" style="30" bestFit="1" customWidth="1"/>
    <col min="8454" max="8454" width="15.7109375" style="30" customWidth="1"/>
    <col min="8455" max="8455" width="15.7109375" style="30" bestFit="1" customWidth="1"/>
    <col min="8456" max="8456" width="19.7109375" style="30" customWidth="1"/>
    <col min="8457" max="8457" width="15.42578125" style="30" bestFit="1" customWidth="1"/>
    <col min="8458" max="8458" width="9.42578125" style="30" bestFit="1" customWidth="1"/>
    <col min="8459" max="8459" width="15.42578125" style="30" bestFit="1" customWidth="1"/>
    <col min="8460" max="8460" width="9.42578125" style="30" bestFit="1" customWidth="1"/>
    <col min="8461" max="8704" width="9.140625" style="30"/>
    <col min="8705" max="8705" width="19" style="30" customWidth="1"/>
    <col min="8706" max="8706" width="57.5703125" style="30" customWidth="1"/>
    <col min="8707" max="8707" width="16.42578125" style="30" customWidth="1"/>
    <col min="8708" max="8709" width="17.7109375" style="30" bestFit="1" customWidth="1"/>
    <col min="8710" max="8710" width="15.7109375" style="30" customWidth="1"/>
    <col min="8711" max="8711" width="15.7109375" style="30" bestFit="1" customWidth="1"/>
    <col min="8712" max="8712" width="19.7109375" style="30" customWidth="1"/>
    <col min="8713" max="8713" width="15.42578125" style="30" bestFit="1" customWidth="1"/>
    <col min="8714" max="8714" width="9.42578125" style="30" bestFit="1" customWidth="1"/>
    <col min="8715" max="8715" width="15.42578125" style="30" bestFit="1" customWidth="1"/>
    <col min="8716" max="8716" width="9.42578125" style="30" bestFit="1" customWidth="1"/>
    <col min="8717" max="8960" width="9.140625" style="30"/>
    <col min="8961" max="8961" width="19" style="30" customWidth="1"/>
    <col min="8962" max="8962" width="57.5703125" style="30" customWidth="1"/>
    <col min="8963" max="8963" width="16.42578125" style="30" customWidth="1"/>
    <col min="8964" max="8965" width="17.7109375" style="30" bestFit="1" customWidth="1"/>
    <col min="8966" max="8966" width="15.7109375" style="30" customWidth="1"/>
    <col min="8967" max="8967" width="15.7109375" style="30" bestFit="1" customWidth="1"/>
    <col min="8968" max="8968" width="19.7109375" style="30" customWidth="1"/>
    <col min="8969" max="8969" width="15.42578125" style="30" bestFit="1" customWidth="1"/>
    <col min="8970" max="8970" width="9.42578125" style="30" bestFit="1" customWidth="1"/>
    <col min="8971" max="8971" width="15.42578125" style="30" bestFit="1" customWidth="1"/>
    <col min="8972" max="8972" width="9.42578125" style="30" bestFit="1" customWidth="1"/>
    <col min="8973" max="9216" width="9.140625" style="30"/>
    <col min="9217" max="9217" width="19" style="30" customWidth="1"/>
    <col min="9218" max="9218" width="57.5703125" style="30" customWidth="1"/>
    <col min="9219" max="9219" width="16.42578125" style="30" customWidth="1"/>
    <col min="9220" max="9221" width="17.7109375" style="30" bestFit="1" customWidth="1"/>
    <col min="9222" max="9222" width="15.7109375" style="30" customWidth="1"/>
    <col min="9223" max="9223" width="15.7109375" style="30" bestFit="1" customWidth="1"/>
    <col min="9224" max="9224" width="19.7109375" style="30" customWidth="1"/>
    <col min="9225" max="9225" width="15.42578125" style="30" bestFit="1" customWidth="1"/>
    <col min="9226" max="9226" width="9.42578125" style="30" bestFit="1" customWidth="1"/>
    <col min="9227" max="9227" width="15.42578125" style="30" bestFit="1" customWidth="1"/>
    <col min="9228" max="9228" width="9.42578125" style="30" bestFit="1" customWidth="1"/>
    <col min="9229" max="9472" width="9.140625" style="30"/>
    <col min="9473" max="9473" width="19" style="30" customWidth="1"/>
    <col min="9474" max="9474" width="57.5703125" style="30" customWidth="1"/>
    <col min="9475" max="9475" width="16.42578125" style="30" customWidth="1"/>
    <col min="9476" max="9477" width="17.7109375" style="30" bestFit="1" customWidth="1"/>
    <col min="9478" max="9478" width="15.7109375" style="30" customWidth="1"/>
    <col min="9479" max="9479" width="15.7109375" style="30" bestFit="1" customWidth="1"/>
    <col min="9480" max="9480" width="19.7109375" style="30" customWidth="1"/>
    <col min="9481" max="9481" width="15.42578125" style="30" bestFit="1" customWidth="1"/>
    <col min="9482" max="9482" width="9.42578125" style="30" bestFit="1" customWidth="1"/>
    <col min="9483" max="9483" width="15.42578125" style="30" bestFit="1" customWidth="1"/>
    <col min="9484" max="9484" width="9.42578125" style="30" bestFit="1" customWidth="1"/>
    <col min="9485" max="9728" width="9.140625" style="30"/>
    <col min="9729" max="9729" width="19" style="30" customWidth="1"/>
    <col min="9730" max="9730" width="57.5703125" style="30" customWidth="1"/>
    <col min="9731" max="9731" width="16.42578125" style="30" customWidth="1"/>
    <col min="9732" max="9733" width="17.7109375" style="30" bestFit="1" customWidth="1"/>
    <col min="9734" max="9734" width="15.7109375" style="30" customWidth="1"/>
    <col min="9735" max="9735" width="15.7109375" style="30" bestFit="1" customWidth="1"/>
    <col min="9736" max="9736" width="19.7109375" style="30" customWidth="1"/>
    <col min="9737" max="9737" width="15.42578125" style="30" bestFit="1" customWidth="1"/>
    <col min="9738" max="9738" width="9.42578125" style="30" bestFit="1" customWidth="1"/>
    <col min="9739" max="9739" width="15.42578125" style="30" bestFit="1" customWidth="1"/>
    <col min="9740" max="9740" width="9.42578125" style="30" bestFit="1" customWidth="1"/>
    <col min="9741" max="9984" width="9.140625" style="30"/>
    <col min="9985" max="9985" width="19" style="30" customWidth="1"/>
    <col min="9986" max="9986" width="57.5703125" style="30" customWidth="1"/>
    <col min="9987" max="9987" width="16.42578125" style="30" customWidth="1"/>
    <col min="9988" max="9989" width="17.7109375" style="30" bestFit="1" customWidth="1"/>
    <col min="9990" max="9990" width="15.7109375" style="30" customWidth="1"/>
    <col min="9991" max="9991" width="15.7109375" style="30" bestFit="1" customWidth="1"/>
    <col min="9992" max="9992" width="19.7109375" style="30" customWidth="1"/>
    <col min="9993" max="9993" width="15.42578125" style="30" bestFit="1" customWidth="1"/>
    <col min="9994" max="9994" width="9.42578125" style="30" bestFit="1" customWidth="1"/>
    <col min="9995" max="9995" width="15.42578125" style="30" bestFit="1" customWidth="1"/>
    <col min="9996" max="9996" width="9.42578125" style="30" bestFit="1" customWidth="1"/>
    <col min="9997" max="10240" width="9.140625" style="30"/>
    <col min="10241" max="10241" width="19" style="30" customWidth="1"/>
    <col min="10242" max="10242" width="57.5703125" style="30" customWidth="1"/>
    <col min="10243" max="10243" width="16.42578125" style="30" customWidth="1"/>
    <col min="10244" max="10245" width="17.7109375" style="30" bestFit="1" customWidth="1"/>
    <col min="10246" max="10246" width="15.7109375" style="30" customWidth="1"/>
    <col min="10247" max="10247" width="15.7109375" style="30" bestFit="1" customWidth="1"/>
    <col min="10248" max="10248" width="19.7109375" style="30" customWidth="1"/>
    <col min="10249" max="10249" width="15.42578125" style="30" bestFit="1" customWidth="1"/>
    <col min="10250" max="10250" width="9.42578125" style="30" bestFit="1" customWidth="1"/>
    <col min="10251" max="10251" width="15.42578125" style="30" bestFit="1" customWidth="1"/>
    <col min="10252" max="10252" width="9.42578125" style="30" bestFit="1" customWidth="1"/>
    <col min="10253" max="10496" width="9.140625" style="30"/>
    <col min="10497" max="10497" width="19" style="30" customWidth="1"/>
    <col min="10498" max="10498" width="57.5703125" style="30" customWidth="1"/>
    <col min="10499" max="10499" width="16.42578125" style="30" customWidth="1"/>
    <col min="10500" max="10501" width="17.7109375" style="30" bestFit="1" customWidth="1"/>
    <col min="10502" max="10502" width="15.7109375" style="30" customWidth="1"/>
    <col min="10503" max="10503" width="15.7109375" style="30" bestFit="1" customWidth="1"/>
    <col min="10504" max="10504" width="19.7109375" style="30" customWidth="1"/>
    <col min="10505" max="10505" width="15.42578125" style="30" bestFit="1" customWidth="1"/>
    <col min="10506" max="10506" width="9.42578125" style="30" bestFit="1" customWidth="1"/>
    <col min="10507" max="10507" width="15.42578125" style="30" bestFit="1" customWidth="1"/>
    <col min="10508" max="10508" width="9.42578125" style="30" bestFit="1" customWidth="1"/>
    <col min="10509" max="10752" width="9.140625" style="30"/>
    <col min="10753" max="10753" width="19" style="30" customWidth="1"/>
    <col min="10754" max="10754" width="57.5703125" style="30" customWidth="1"/>
    <col min="10755" max="10755" width="16.42578125" style="30" customWidth="1"/>
    <col min="10756" max="10757" width="17.7109375" style="30" bestFit="1" customWidth="1"/>
    <col min="10758" max="10758" width="15.7109375" style="30" customWidth="1"/>
    <col min="10759" max="10759" width="15.7109375" style="30" bestFit="1" customWidth="1"/>
    <col min="10760" max="10760" width="19.7109375" style="30" customWidth="1"/>
    <col min="10761" max="10761" width="15.42578125" style="30" bestFit="1" customWidth="1"/>
    <col min="10762" max="10762" width="9.42578125" style="30" bestFit="1" customWidth="1"/>
    <col min="10763" max="10763" width="15.42578125" style="30" bestFit="1" customWidth="1"/>
    <col min="10764" max="10764" width="9.42578125" style="30" bestFit="1" customWidth="1"/>
    <col min="10765" max="11008" width="9.140625" style="30"/>
    <col min="11009" max="11009" width="19" style="30" customWidth="1"/>
    <col min="11010" max="11010" width="57.5703125" style="30" customWidth="1"/>
    <col min="11011" max="11011" width="16.42578125" style="30" customWidth="1"/>
    <col min="11012" max="11013" width="17.7109375" style="30" bestFit="1" customWidth="1"/>
    <col min="11014" max="11014" width="15.7109375" style="30" customWidth="1"/>
    <col min="11015" max="11015" width="15.7109375" style="30" bestFit="1" customWidth="1"/>
    <col min="11016" max="11016" width="19.7109375" style="30" customWidth="1"/>
    <col min="11017" max="11017" width="15.42578125" style="30" bestFit="1" customWidth="1"/>
    <col min="11018" max="11018" width="9.42578125" style="30" bestFit="1" customWidth="1"/>
    <col min="11019" max="11019" width="15.42578125" style="30" bestFit="1" customWidth="1"/>
    <col min="11020" max="11020" width="9.42578125" style="30" bestFit="1" customWidth="1"/>
    <col min="11021" max="11264" width="9.140625" style="30"/>
    <col min="11265" max="11265" width="19" style="30" customWidth="1"/>
    <col min="11266" max="11266" width="57.5703125" style="30" customWidth="1"/>
    <col min="11267" max="11267" width="16.42578125" style="30" customWidth="1"/>
    <col min="11268" max="11269" width="17.7109375" style="30" bestFit="1" customWidth="1"/>
    <col min="11270" max="11270" width="15.7109375" style="30" customWidth="1"/>
    <col min="11271" max="11271" width="15.7109375" style="30" bestFit="1" customWidth="1"/>
    <col min="11272" max="11272" width="19.7109375" style="30" customWidth="1"/>
    <col min="11273" max="11273" width="15.42578125" style="30" bestFit="1" customWidth="1"/>
    <col min="11274" max="11274" width="9.42578125" style="30" bestFit="1" customWidth="1"/>
    <col min="11275" max="11275" width="15.42578125" style="30" bestFit="1" customWidth="1"/>
    <col min="11276" max="11276" width="9.42578125" style="30" bestFit="1" customWidth="1"/>
    <col min="11277" max="11520" width="9.140625" style="30"/>
    <col min="11521" max="11521" width="19" style="30" customWidth="1"/>
    <col min="11522" max="11522" width="57.5703125" style="30" customWidth="1"/>
    <col min="11523" max="11523" width="16.42578125" style="30" customWidth="1"/>
    <col min="11524" max="11525" width="17.7109375" style="30" bestFit="1" customWidth="1"/>
    <col min="11526" max="11526" width="15.7109375" style="30" customWidth="1"/>
    <col min="11527" max="11527" width="15.7109375" style="30" bestFit="1" customWidth="1"/>
    <col min="11528" max="11528" width="19.7109375" style="30" customWidth="1"/>
    <col min="11529" max="11529" width="15.42578125" style="30" bestFit="1" customWidth="1"/>
    <col min="11530" max="11530" width="9.42578125" style="30" bestFit="1" customWidth="1"/>
    <col min="11531" max="11531" width="15.42578125" style="30" bestFit="1" customWidth="1"/>
    <col min="11532" max="11532" width="9.42578125" style="30" bestFit="1" customWidth="1"/>
    <col min="11533" max="11776" width="9.140625" style="30"/>
    <col min="11777" max="11777" width="19" style="30" customWidth="1"/>
    <col min="11778" max="11778" width="57.5703125" style="30" customWidth="1"/>
    <col min="11779" max="11779" width="16.42578125" style="30" customWidth="1"/>
    <col min="11780" max="11781" width="17.7109375" style="30" bestFit="1" customWidth="1"/>
    <col min="11782" max="11782" width="15.7109375" style="30" customWidth="1"/>
    <col min="11783" max="11783" width="15.7109375" style="30" bestFit="1" customWidth="1"/>
    <col min="11784" max="11784" width="19.7109375" style="30" customWidth="1"/>
    <col min="11785" max="11785" width="15.42578125" style="30" bestFit="1" customWidth="1"/>
    <col min="11786" max="11786" width="9.42578125" style="30" bestFit="1" customWidth="1"/>
    <col min="11787" max="11787" width="15.42578125" style="30" bestFit="1" customWidth="1"/>
    <col min="11788" max="11788" width="9.42578125" style="30" bestFit="1" customWidth="1"/>
    <col min="11789" max="12032" width="9.140625" style="30"/>
    <col min="12033" max="12033" width="19" style="30" customWidth="1"/>
    <col min="12034" max="12034" width="57.5703125" style="30" customWidth="1"/>
    <col min="12035" max="12035" width="16.42578125" style="30" customWidth="1"/>
    <col min="12036" max="12037" width="17.7109375" style="30" bestFit="1" customWidth="1"/>
    <col min="12038" max="12038" width="15.7109375" style="30" customWidth="1"/>
    <col min="12039" max="12039" width="15.7109375" style="30" bestFit="1" customWidth="1"/>
    <col min="12040" max="12040" width="19.7109375" style="30" customWidth="1"/>
    <col min="12041" max="12041" width="15.42578125" style="30" bestFit="1" customWidth="1"/>
    <col min="12042" max="12042" width="9.42578125" style="30" bestFit="1" customWidth="1"/>
    <col min="12043" max="12043" width="15.42578125" style="30" bestFit="1" customWidth="1"/>
    <col min="12044" max="12044" width="9.42578125" style="30" bestFit="1" customWidth="1"/>
    <col min="12045" max="12288" width="9.140625" style="30"/>
    <col min="12289" max="12289" width="19" style="30" customWidth="1"/>
    <col min="12290" max="12290" width="57.5703125" style="30" customWidth="1"/>
    <col min="12291" max="12291" width="16.42578125" style="30" customWidth="1"/>
    <col min="12292" max="12293" width="17.7109375" style="30" bestFit="1" customWidth="1"/>
    <col min="12294" max="12294" width="15.7109375" style="30" customWidth="1"/>
    <col min="12295" max="12295" width="15.7109375" style="30" bestFit="1" customWidth="1"/>
    <col min="12296" max="12296" width="19.7109375" style="30" customWidth="1"/>
    <col min="12297" max="12297" width="15.42578125" style="30" bestFit="1" customWidth="1"/>
    <col min="12298" max="12298" width="9.42578125" style="30" bestFit="1" customWidth="1"/>
    <col min="12299" max="12299" width="15.42578125" style="30" bestFit="1" customWidth="1"/>
    <col min="12300" max="12300" width="9.42578125" style="30" bestFit="1" customWidth="1"/>
    <col min="12301" max="12544" width="9.140625" style="30"/>
    <col min="12545" max="12545" width="19" style="30" customWidth="1"/>
    <col min="12546" max="12546" width="57.5703125" style="30" customWidth="1"/>
    <col min="12547" max="12547" width="16.42578125" style="30" customWidth="1"/>
    <col min="12548" max="12549" width="17.7109375" style="30" bestFit="1" customWidth="1"/>
    <col min="12550" max="12550" width="15.7109375" style="30" customWidth="1"/>
    <col min="12551" max="12551" width="15.7109375" style="30" bestFit="1" customWidth="1"/>
    <col min="12552" max="12552" width="19.7109375" style="30" customWidth="1"/>
    <col min="12553" max="12553" width="15.42578125" style="30" bestFit="1" customWidth="1"/>
    <col min="12554" max="12554" width="9.42578125" style="30" bestFit="1" customWidth="1"/>
    <col min="12555" max="12555" width="15.42578125" style="30" bestFit="1" customWidth="1"/>
    <col min="12556" max="12556" width="9.42578125" style="30" bestFit="1" customWidth="1"/>
    <col min="12557" max="12800" width="9.140625" style="30"/>
    <col min="12801" max="12801" width="19" style="30" customWidth="1"/>
    <col min="12802" max="12802" width="57.5703125" style="30" customWidth="1"/>
    <col min="12803" max="12803" width="16.42578125" style="30" customWidth="1"/>
    <col min="12804" max="12805" width="17.7109375" style="30" bestFit="1" customWidth="1"/>
    <col min="12806" max="12806" width="15.7109375" style="30" customWidth="1"/>
    <col min="12807" max="12807" width="15.7109375" style="30" bestFit="1" customWidth="1"/>
    <col min="12808" max="12808" width="19.7109375" style="30" customWidth="1"/>
    <col min="12809" max="12809" width="15.42578125" style="30" bestFit="1" customWidth="1"/>
    <col min="12810" max="12810" width="9.42578125" style="30" bestFit="1" customWidth="1"/>
    <col min="12811" max="12811" width="15.42578125" style="30" bestFit="1" customWidth="1"/>
    <col min="12812" max="12812" width="9.42578125" style="30" bestFit="1" customWidth="1"/>
    <col min="12813" max="13056" width="9.140625" style="30"/>
    <col min="13057" max="13057" width="19" style="30" customWidth="1"/>
    <col min="13058" max="13058" width="57.5703125" style="30" customWidth="1"/>
    <col min="13059" max="13059" width="16.42578125" style="30" customWidth="1"/>
    <col min="13060" max="13061" width="17.7109375" style="30" bestFit="1" customWidth="1"/>
    <col min="13062" max="13062" width="15.7109375" style="30" customWidth="1"/>
    <col min="13063" max="13063" width="15.7109375" style="30" bestFit="1" customWidth="1"/>
    <col min="13064" max="13064" width="19.7109375" style="30" customWidth="1"/>
    <col min="13065" max="13065" width="15.42578125" style="30" bestFit="1" customWidth="1"/>
    <col min="13066" max="13066" width="9.42578125" style="30" bestFit="1" customWidth="1"/>
    <col min="13067" max="13067" width="15.42578125" style="30" bestFit="1" customWidth="1"/>
    <col min="13068" max="13068" width="9.42578125" style="30" bestFit="1" customWidth="1"/>
    <col min="13069" max="13312" width="9.140625" style="30"/>
    <col min="13313" max="13313" width="19" style="30" customWidth="1"/>
    <col min="13314" max="13314" width="57.5703125" style="30" customWidth="1"/>
    <col min="13315" max="13315" width="16.42578125" style="30" customWidth="1"/>
    <col min="13316" max="13317" width="17.7109375" style="30" bestFit="1" customWidth="1"/>
    <col min="13318" max="13318" width="15.7109375" style="30" customWidth="1"/>
    <col min="13319" max="13319" width="15.7109375" style="30" bestFit="1" customWidth="1"/>
    <col min="13320" max="13320" width="19.7109375" style="30" customWidth="1"/>
    <col min="13321" max="13321" width="15.42578125" style="30" bestFit="1" customWidth="1"/>
    <col min="13322" max="13322" width="9.42578125" style="30" bestFit="1" customWidth="1"/>
    <col min="13323" max="13323" width="15.42578125" style="30" bestFit="1" customWidth="1"/>
    <col min="13324" max="13324" width="9.42578125" style="30" bestFit="1" customWidth="1"/>
    <col min="13325" max="13568" width="9.140625" style="30"/>
    <col min="13569" max="13569" width="19" style="30" customWidth="1"/>
    <col min="13570" max="13570" width="57.5703125" style="30" customWidth="1"/>
    <col min="13571" max="13571" width="16.42578125" style="30" customWidth="1"/>
    <col min="13572" max="13573" width="17.7109375" style="30" bestFit="1" customWidth="1"/>
    <col min="13574" max="13574" width="15.7109375" style="30" customWidth="1"/>
    <col min="13575" max="13575" width="15.7109375" style="30" bestFit="1" customWidth="1"/>
    <col min="13576" max="13576" width="19.7109375" style="30" customWidth="1"/>
    <col min="13577" max="13577" width="15.42578125" style="30" bestFit="1" customWidth="1"/>
    <col min="13578" max="13578" width="9.42578125" style="30" bestFit="1" customWidth="1"/>
    <col min="13579" max="13579" width="15.42578125" style="30" bestFit="1" customWidth="1"/>
    <col min="13580" max="13580" width="9.42578125" style="30" bestFit="1" customWidth="1"/>
    <col min="13581" max="13824" width="9.140625" style="30"/>
    <col min="13825" max="13825" width="19" style="30" customWidth="1"/>
    <col min="13826" max="13826" width="57.5703125" style="30" customWidth="1"/>
    <col min="13827" max="13827" width="16.42578125" style="30" customWidth="1"/>
    <col min="13828" max="13829" width="17.7109375" style="30" bestFit="1" customWidth="1"/>
    <col min="13830" max="13830" width="15.7109375" style="30" customWidth="1"/>
    <col min="13831" max="13831" width="15.7109375" style="30" bestFit="1" customWidth="1"/>
    <col min="13832" max="13832" width="19.7109375" style="30" customWidth="1"/>
    <col min="13833" max="13833" width="15.42578125" style="30" bestFit="1" customWidth="1"/>
    <col min="13834" max="13834" width="9.42578125" style="30" bestFit="1" customWidth="1"/>
    <col min="13835" max="13835" width="15.42578125" style="30" bestFit="1" customWidth="1"/>
    <col min="13836" max="13836" width="9.42578125" style="30" bestFit="1" customWidth="1"/>
    <col min="13837" max="14080" width="9.140625" style="30"/>
    <col min="14081" max="14081" width="19" style="30" customWidth="1"/>
    <col min="14082" max="14082" width="57.5703125" style="30" customWidth="1"/>
    <col min="14083" max="14083" width="16.42578125" style="30" customWidth="1"/>
    <col min="14084" max="14085" width="17.7109375" style="30" bestFit="1" customWidth="1"/>
    <col min="14086" max="14086" width="15.7109375" style="30" customWidth="1"/>
    <col min="14087" max="14087" width="15.7109375" style="30" bestFit="1" customWidth="1"/>
    <col min="14088" max="14088" width="19.7109375" style="30" customWidth="1"/>
    <col min="14089" max="14089" width="15.42578125" style="30" bestFit="1" customWidth="1"/>
    <col min="14090" max="14090" width="9.42578125" style="30" bestFit="1" customWidth="1"/>
    <col min="14091" max="14091" width="15.42578125" style="30" bestFit="1" customWidth="1"/>
    <col min="14092" max="14092" width="9.42578125" style="30" bestFit="1" customWidth="1"/>
    <col min="14093" max="14336" width="9.140625" style="30"/>
    <col min="14337" max="14337" width="19" style="30" customWidth="1"/>
    <col min="14338" max="14338" width="57.5703125" style="30" customWidth="1"/>
    <col min="14339" max="14339" width="16.42578125" style="30" customWidth="1"/>
    <col min="14340" max="14341" width="17.7109375" style="30" bestFit="1" customWidth="1"/>
    <col min="14342" max="14342" width="15.7109375" style="30" customWidth="1"/>
    <col min="14343" max="14343" width="15.7109375" style="30" bestFit="1" customWidth="1"/>
    <col min="14344" max="14344" width="19.7109375" style="30" customWidth="1"/>
    <col min="14345" max="14345" width="15.42578125" style="30" bestFit="1" customWidth="1"/>
    <col min="14346" max="14346" width="9.42578125" style="30" bestFit="1" customWidth="1"/>
    <col min="14347" max="14347" width="15.42578125" style="30" bestFit="1" customWidth="1"/>
    <col min="14348" max="14348" width="9.42578125" style="30" bestFit="1" customWidth="1"/>
    <col min="14349" max="14592" width="9.140625" style="30"/>
    <col min="14593" max="14593" width="19" style="30" customWidth="1"/>
    <col min="14594" max="14594" width="57.5703125" style="30" customWidth="1"/>
    <col min="14595" max="14595" width="16.42578125" style="30" customWidth="1"/>
    <col min="14596" max="14597" width="17.7109375" style="30" bestFit="1" customWidth="1"/>
    <col min="14598" max="14598" width="15.7109375" style="30" customWidth="1"/>
    <col min="14599" max="14599" width="15.7109375" style="30" bestFit="1" customWidth="1"/>
    <col min="14600" max="14600" width="19.7109375" style="30" customWidth="1"/>
    <col min="14601" max="14601" width="15.42578125" style="30" bestFit="1" customWidth="1"/>
    <col min="14602" max="14602" width="9.42578125" style="30" bestFit="1" customWidth="1"/>
    <col min="14603" max="14603" width="15.42578125" style="30" bestFit="1" customWidth="1"/>
    <col min="14604" max="14604" width="9.42578125" style="30" bestFit="1" customWidth="1"/>
    <col min="14605" max="14848" width="9.140625" style="30"/>
    <col min="14849" max="14849" width="19" style="30" customWidth="1"/>
    <col min="14850" max="14850" width="57.5703125" style="30" customWidth="1"/>
    <col min="14851" max="14851" width="16.42578125" style="30" customWidth="1"/>
    <col min="14852" max="14853" width="17.7109375" style="30" bestFit="1" customWidth="1"/>
    <col min="14854" max="14854" width="15.7109375" style="30" customWidth="1"/>
    <col min="14855" max="14855" width="15.7109375" style="30" bestFit="1" customWidth="1"/>
    <col min="14856" max="14856" width="19.7109375" style="30" customWidth="1"/>
    <col min="14857" max="14857" width="15.42578125" style="30" bestFit="1" customWidth="1"/>
    <col min="14858" max="14858" width="9.42578125" style="30" bestFit="1" customWidth="1"/>
    <col min="14859" max="14859" width="15.42578125" style="30" bestFit="1" customWidth="1"/>
    <col min="14860" max="14860" width="9.42578125" style="30" bestFit="1" customWidth="1"/>
    <col min="14861" max="15104" width="9.140625" style="30"/>
    <col min="15105" max="15105" width="19" style="30" customWidth="1"/>
    <col min="15106" max="15106" width="57.5703125" style="30" customWidth="1"/>
    <col min="15107" max="15107" width="16.42578125" style="30" customWidth="1"/>
    <col min="15108" max="15109" width="17.7109375" style="30" bestFit="1" customWidth="1"/>
    <col min="15110" max="15110" width="15.7109375" style="30" customWidth="1"/>
    <col min="15111" max="15111" width="15.7109375" style="30" bestFit="1" customWidth="1"/>
    <col min="15112" max="15112" width="19.7109375" style="30" customWidth="1"/>
    <col min="15113" max="15113" width="15.42578125" style="30" bestFit="1" customWidth="1"/>
    <col min="15114" max="15114" width="9.42578125" style="30" bestFit="1" customWidth="1"/>
    <col min="15115" max="15115" width="15.42578125" style="30" bestFit="1" customWidth="1"/>
    <col min="15116" max="15116" width="9.42578125" style="30" bestFit="1" customWidth="1"/>
    <col min="15117" max="15360" width="9.140625" style="30"/>
    <col min="15361" max="15361" width="19" style="30" customWidth="1"/>
    <col min="15362" max="15362" width="57.5703125" style="30" customWidth="1"/>
    <col min="15363" max="15363" width="16.42578125" style="30" customWidth="1"/>
    <col min="15364" max="15365" width="17.7109375" style="30" bestFit="1" customWidth="1"/>
    <col min="15366" max="15366" width="15.7109375" style="30" customWidth="1"/>
    <col min="15367" max="15367" width="15.7109375" style="30" bestFit="1" customWidth="1"/>
    <col min="15368" max="15368" width="19.7109375" style="30" customWidth="1"/>
    <col min="15369" max="15369" width="15.42578125" style="30" bestFit="1" customWidth="1"/>
    <col min="15370" max="15370" width="9.42578125" style="30" bestFit="1" customWidth="1"/>
    <col min="15371" max="15371" width="15.42578125" style="30" bestFit="1" customWidth="1"/>
    <col min="15372" max="15372" width="9.42578125" style="30" bestFit="1" customWidth="1"/>
    <col min="15373" max="15616" width="9.140625" style="30"/>
    <col min="15617" max="15617" width="19" style="30" customWidth="1"/>
    <col min="15618" max="15618" width="57.5703125" style="30" customWidth="1"/>
    <col min="15619" max="15619" width="16.42578125" style="30" customWidth="1"/>
    <col min="15620" max="15621" width="17.7109375" style="30" bestFit="1" customWidth="1"/>
    <col min="15622" max="15622" width="15.7109375" style="30" customWidth="1"/>
    <col min="15623" max="15623" width="15.7109375" style="30" bestFit="1" customWidth="1"/>
    <col min="15624" max="15624" width="19.7109375" style="30" customWidth="1"/>
    <col min="15625" max="15625" width="15.42578125" style="30" bestFit="1" customWidth="1"/>
    <col min="15626" max="15626" width="9.42578125" style="30" bestFit="1" customWidth="1"/>
    <col min="15627" max="15627" width="15.42578125" style="30" bestFit="1" customWidth="1"/>
    <col min="15628" max="15628" width="9.42578125" style="30" bestFit="1" customWidth="1"/>
    <col min="15629" max="15872" width="9.140625" style="30"/>
    <col min="15873" max="15873" width="19" style="30" customWidth="1"/>
    <col min="15874" max="15874" width="57.5703125" style="30" customWidth="1"/>
    <col min="15875" max="15875" width="16.42578125" style="30" customWidth="1"/>
    <col min="15876" max="15877" width="17.7109375" style="30" bestFit="1" customWidth="1"/>
    <col min="15878" max="15878" width="15.7109375" style="30" customWidth="1"/>
    <col min="15879" max="15879" width="15.7109375" style="30" bestFit="1" customWidth="1"/>
    <col min="15880" max="15880" width="19.7109375" style="30" customWidth="1"/>
    <col min="15881" max="15881" width="15.42578125" style="30" bestFit="1" customWidth="1"/>
    <col min="15882" max="15882" width="9.42578125" style="30" bestFit="1" customWidth="1"/>
    <col min="15883" max="15883" width="15.42578125" style="30" bestFit="1" customWidth="1"/>
    <col min="15884" max="15884" width="9.42578125" style="30" bestFit="1" customWidth="1"/>
    <col min="15885" max="16128" width="9.140625" style="30"/>
    <col min="16129" max="16129" width="19" style="30" customWidth="1"/>
    <col min="16130" max="16130" width="57.5703125" style="30" customWidth="1"/>
    <col min="16131" max="16131" width="16.42578125" style="30" customWidth="1"/>
    <col min="16132" max="16133" width="17.7109375" style="30" bestFit="1" customWidth="1"/>
    <col min="16134" max="16134" width="15.7109375" style="30" customWidth="1"/>
    <col min="16135" max="16135" width="15.7109375" style="30" bestFit="1" customWidth="1"/>
    <col min="16136" max="16136" width="19.7109375" style="30" customWidth="1"/>
    <col min="16137" max="16137" width="15.42578125" style="30" bestFit="1" customWidth="1"/>
    <col min="16138" max="16138" width="9.42578125" style="30" bestFit="1" customWidth="1"/>
    <col min="16139" max="16139" width="15.42578125" style="30" bestFit="1" customWidth="1"/>
    <col min="16140" max="16140" width="9.42578125" style="30" bestFit="1" customWidth="1"/>
    <col min="16141" max="16384" width="9.140625" style="30"/>
  </cols>
  <sheetData>
    <row r="2" spans="1:11" ht="15.75" hidden="1" customHeight="1" x14ac:dyDescent="0.2">
      <c r="A2" s="293"/>
      <c r="B2" s="293"/>
      <c r="C2" s="293"/>
      <c r="D2" s="293"/>
      <c r="E2" s="293"/>
      <c r="F2" s="293"/>
      <c r="G2" s="293"/>
      <c r="H2" s="293"/>
      <c r="I2" s="293"/>
      <c r="J2" s="293"/>
      <c r="K2" s="293"/>
    </row>
    <row r="3" spans="1:11" ht="18" hidden="1" customHeight="1" x14ac:dyDescent="0.2">
      <c r="A3" s="40"/>
      <c r="B3" s="40"/>
      <c r="C3" s="40"/>
      <c r="D3" s="40"/>
      <c r="E3" s="40"/>
      <c r="F3" s="40"/>
      <c r="G3" s="40"/>
      <c r="H3" s="40"/>
      <c r="I3" s="41"/>
      <c r="J3" s="41"/>
      <c r="K3" s="41"/>
    </row>
    <row r="4" spans="1:11" ht="18" x14ac:dyDescent="0.2">
      <c r="A4" s="40"/>
      <c r="B4" s="40"/>
      <c r="C4" s="40"/>
      <c r="D4" s="40"/>
      <c r="E4" s="40"/>
      <c r="F4" s="40"/>
      <c r="G4" s="40"/>
      <c r="H4" s="40"/>
      <c r="I4" s="41"/>
      <c r="J4" s="41"/>
      <c r="K4" s="41"/>
    </row>
    <row r="5" spans="1:11" ht="15.75" customHeight="1" x14ac:dyDescent="0.2">
      <c r="A5" s="293" t="s">
        <v>506</v>
      </c>
      <c r="B5" s="293"/>
      <c r="C5" s="293"/>
      <c r="D5" s="293"/>
      <c r="E5" s="293"/>
      <c r="F5" s="293"/>
      <c r="G5" s="293"/>
      <c r="H5" s="293"/>
      <c r="I5" s="36"/>
      <c r="J5" s="36"/>
      <c r="K5" s="36"/>
    </row>
    <row r="6" spans="1:11" ht="18" x14ac:dyDescent="0.2">
      <c r="A6" s="40"/>
      <c r="B6" s="40"/>
      <c r="C6" s="40"/>
      <c r="D6" s="40"/>
      <c r="E6" s="40"/>
      <c r="F6" s="40"/>
      <c r="G6" s="40"/>
      <c r="H6" s="40"/>
      <c r="I6" s="41"/>
      <c r="J6" s="41"/>
      <c r="K6" s="41"/>
    </row>
    <row r="7" spans="1:11" s="31" customFormat="1" ht="57" x14ac:dyDescent="0.25">
      <c r="A7" s="292" t="s">
        <v>189</v>
      </c>
      <c r="B7" s="292"/>
      <c r="C7" s="49" t="s">
        <v>33</v>
      </c>
      <c r="D7" s="49" t="s">
        <v>34</v>
      </c>
      <c r="E7" s="49" t="s">
        <v>35</v>
      </c>
      <c r="F7" s="49" t="s">
        <v>36</v>
      </c>
      <c r="G7" s="49" t="s">
        <v>37</v>
      </c>
      <c r="H7" s="49" t="s">
        <v>38</v>
      </c>
      <c r="I7" s="38"/>
      <c r="J7" s="38"/>
      <c r="K7" s="38"/>
    </row>
    <row r="8" spans="1:11" s="32" customFormat="1" ht="12.75" customHeight="1" x14ac:dyDescent="0.2">
      <c r="A8" s="291">
        <v>1</v>
      </c>
      <c r="B8" s="291"/>
      <c r="C8" s="50">
        <v>2</v>
      </c>
      <c r="D8" s="50">
        <v>3</v>
      </c>
      <c r="E8" s="50">
        <v>4.3333333333333304</v>
      </c>
      <c r="F8" s="50">
        <v>5.0833333333333304</v>
      </c>
      <c r="G8" s="50">
        <v>6</v>
      </c>
      <c r="H8" s="50">
        <v>7</v>
      </c>
      <c r="I8" s="37"/>
      <c r="J8" s="37"/>
      <c r="K8" s="37"/>
    </row>
    <row r="9" spans="1:11" ht="15" customHeight="1" x14ac:dyDescent="0.2">
      <c r="A9" s="53" t="s">
        <v>507</v>
      </c>
      <c r="B9" s="53" t="s">
        <v>40</v>
      </c>
      <c r="C9" s="57" t="s">
        <v>41</v>
      </c>
      <c r="D9" s="57" t="s">
        <v>41</v>
      </c>
      <c r="E9" s="57" t="s">
        <v>41</v>
      </c>
      <c r="F9" s="57" t="s">
        <v>41</v>
      </c>
      <c r="G9" s="57" t="s">
        <v>40</v>
      </c>
      <c r="H9" s="57" t="s">
        <v>40</v>
      </c>
      <c r="I9" s="37"/>
      <c r="J9" s="37"/>
      <c r="K9" s="37"/>
    </row>
    <row r="10" spans="1:11" x14ac:dyDescent="0.2">
      <c r="A10" s="101"/>
      <c r="B10" s="106" t="s">
        <v>508</v>
      </c>
      <c r="C10" s="100">
        <f>+C11+C13</f>
        <v>34174817.670000002</v>
      </c>
      <c r="D10" s="100">
        <f>+D11+D13</f>
        <v>35806869</v>
      </c>
      <c r="E10" s="100">
        <f>+E11+E13</f>
        <v>35806869</v>
      </c>
      <c r="F10" s="100">
        <f>+F11+F13</f>
        <v>21750406.969999999</v>
      </c>
      <c r="G10" s="91">
        <f>+F10/C10*100</f>
        <v>63.644544295823302</v>
      </c>
      <c r="H10" s="91">
        <f>+F10/E10*100</f>
        <v>60.743671751920004</v>
      </c>
      <c r="I10" s="37"/>
      <c r="J10" s="37"/>
      <c r="K10" s="37"/>
    </row>
    <row r="11" spans="1:11" x14ac:dyDescent="0.2">
      <c r="A11" s="86" t="s">
        <v>509</v>
      </c>
      <c r="B11" s="87" t="s">
        <v>510</v>
      </c>
      <c r="C11" s="88">
        <f>+C12</f>
        <v>0</v>
      </c>
      <c r="D11" s="89">
        <f t="shared" ref="D11:F11" si="0">+D12</f>
        <v>0</v>
      </c>
      <c r="E11" s="89">
        <f t="shared" si="0"/>
        <v>0</v>
      </c>
      <c r="F11" s="88">
        <f t="shared" si="0"/>
        <v>0</v>
      </c>
      <c r="G11" s="88" t="e">
        <f t="shared" ref="G11:G14" si="1">+F11/C11*100</f>
        <v>#DIV/0!</v>
      </c>
      <c r="H11" s="88" t="e">
        <f t="shared" ref="H11:H14" si="2">+F11/E11*100</f>
        <v>#DIV/0!</v>
      </c>
      <c r="I11" s="55"/>
      <c r="J11" s="55"/>
      <c r="K11" s="55"/>
    </row>
    <row r="12" spans="1:11" x14ac:dyDescent="0.2">
      <c r="A12" s="61" t="s">
        <v>511</v>
      </c>
      <c r="B12" s="62" t="s">
        <v>512</v>
      </c>
      <c r="C12" s="42"/>
      <c r="D12" s="43"/>
      <c r="E12" s="43"/>
      <c r="F12" s="42"/>
      <c r="G12" s="42" t="e">
        <f t="shared" si="1"/>
        <v>#DIV/0!</v>
      </c>
      <c r="H12" s="42" t="e">
        <f t="shared" si="2"/>
        <v>#DIV/0!</v>
      </c>
      <c r="I12" s="44"/>
      <c r="J12" s="44"/>
      <c r="K12" s="44"/>
    </row>
    <row r="13" spans="1:11" x14ac:dyDescent="0.2">
      <c r="A13" s="86" t="s">
        <v>513</v>
      </c>
      <c r="B13" s="87" t="s">
        <v>514</v>
      </c>
      <c r="C13" s="88">
        <f>+C14</f>
        <v>34174817.670000002</v>
      </c>
      <c r="D13" s="89">
        <f t="shared" ref="D13" si="3">+D14</f>
        <v>35806869</v>
      </c>
      <c r="E13" s="89">
        <f t="shared" ref="E13" si="4">+E14</f>
        <v>35806869</v>
      </c>
      <c r="F13" s="88">
        <f t="shared" ref="F13" si="5">+F14</f>
        <v>21750406.969999999</v>
      </c>
      <c r="G13" s="88">
        <f t="shared" si="1"/>
        <v>63.644544295823302</v>
      </c>
      <c r="H13" s="88">
        <f t="shared" si="2"/>
        <v>60.743671751920004</v>
      </c>
      <c r="I13" s="55"/>
      <c r="J13" s="55"/>
      <c r="K13" s="55"/>
    </row>
    <row r="14" spans="1:11" x14ac:dyDescent="0.2">
      <c r="A14" s="61" t="s">
        <v>515</v>
      </c>
      <c r="B14" s="62" t="s">
        <v>516</v>
      </c>
      <c r="C14" s="42">
        <f>'[1]A.3 RASHODI FUNKC'!$F$14</f>
        <v>34174817.670000002</v>
      </c>
      <c r="D14" s="43">
        <v>35806869</v>
      </c>
      <c r="E14" s="43">
        <v>35806869</v>
      </c>
      <c r="F14" s="42">
        <v>21750406.969999999</v>
      </c>
      <c r="G14" s="42">
        <f t="shared" si="1"/>
        <v>63.644544295823302</v>
      </c>
      <c r="H14" s="42">
        <f t="shared" si="2"/>
        <v>60.743671751920004</v>
      </c>
      <c r="I14" s="45"/>
      <c r="J14" s="45"/>
      <c r="K14" s="45"/>
    </row>
  </sheetData>
  <mergeCells count="4">
    <mergeCell ref="A8:B8"/>
    <mergeCell ref="A7:B7"/>
    <mergeCell ref="A2:K2"/>
    <mergeCell ref="A5:H5"/>
  </mergeCells>
  <pageMargins left="0.7" right="0.7" top="0.75" bottom="0.75" header="0.3" footer="0.3"/>
  <pageSetup paperSize="9" scale="8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A5354-7D01-4CE3-B7BC-82FD3C545215}">
  <dimension ref="A1:O363"/>
  <sheetViews>
    <sheetView zoomScaleNormal="100" workbookViewId="0">
      <selection activeCell="H28" sqref="H28"/>
    </sheetView>
  </sheetViews>
  <sheetFormatPr defaultColWidth="9.140625" defaultRowHeight="12.75" x14ac:dyDescent="0.2"/>
  <cols>
    <col min="1" max="1" width="17" style="155" customWidth="1"/>
    <col min="2" max="2" width="54.85546875" style="155" customWidth="1"/>
    <col min="3" max="3" width="18" style="222" customWidth="1"/>
    <col min="4" max="4" width="18.5703125" style="222" customWidth="1"/>
    <col min="5" max="5" width="24.42578125" style="162" customWidth="1"/>
    <col min="6" max="6" width="13.85546875" style="242" customWidth="1"/>
    <col min="7" max="7" width="9.140625" style="155"/>
    <col min="8" max="8" width="10" style="155" bestFit="1" customWidth="1"/>
    <col min="9" max="14" width="9.140625" style="155"/>
    <col min="15" max="15" width="10" style="155" bestFit="1" customWidth="1"/>
    <col min="16" max="16384" width="9.140625" style="155"/>
  </cols>
  <sheetData>
    <row r="1" spans="1:11" x14ac:dyDescent="0.2">
      <c r="A1" s="294" t="s">
        <v>517</v>
      </c>
      <c r="B1" s="294"/>
      <c r="C1" s="294"/>
      <c r="D1" s="294"/>
      <c r="E1" s="294"/>
      <c r="F1" s="294"/>
    </row>
    <row r="2" spans="1:11" x14ac:dyDescent="0.2">
      <c r="A2" s="294" t="s">
        <v>518</v>
      </c>
      <c r="B2" s="294"/>
      <c r="C2" s="294"/>
      <c r="D2" s="294"/>
      <c r="E2" s="294"/>
      <c r="F2" s="294"/>
    </row>
    <row r="3" spans="1:11" x14ac:dyDescent="0.2">
      <c r="A3" s="154"/>
      <c r="B3" s="154"/>
      <c r="C3" s="201"/>
      <c r="D3" s="237"/>
      <c r="E3" s="202"/>
      <c r="F3" s="238"/>
    </row>
    <row r="4" spans="1:11" ht="38.25" x14ac:dyDescent="0.2">
      <c r="A4" s="295" t="s">
        <v>189</v>
      </c>
      <c r="B4" s="295"/>
      <c r="C4" s="261" t="s">
        <v>34</v>
      </c>
      <c r="D4" s="261" t="s">
        <v>35</v>
      </c>
      <c r="E4" s="260" t="s">
        <v>36</v>
      </c>
      <c r="F4" s="156" t="s">
        <v>519</v>
      </c>
    </row>
    <row r="5" spans="1:11" s="264" customFormat="1" x14ac:dyDescent="0.2">
      <c r="A5" s="262"/>
      <c r="B5" s="262"/>
      <c r="C5" s="265" t="s">
        <v>41</v>
      </c>
      <c r="D5" s="265" t="s">
        <v>41</v>
      </c>
      <c r="E5" s="265" t="s">
        <v>41</v>
      </c>
      <c r="F5" s="263"/>
    </row>
    <row r="6" spans="1:11" x14ac:dyDescent="0.2">
      <c r="A6" s="198" t="s">
        <v>520</v>
      </c>
      <c r="B6" s="198"/>
      <c r="C6" s="217"/>
      <c r="D6" s="217"/>
      <c r="E6" s="218">
        <f>SUM(E7:E13)</f>
        <v>21750406.969999995</v>
      </c>
      <c r="F6" s="239"/>
      <c r="I6" s="157"/>
    </row>
    <row r="7" spans="1:11" x14ac:dyDescent="0.2">
      <c r="A7" s="172">
        <v>11</v>
      </c>
      <c r="B7" s="172"/>
      <c r="C7" s="203"/>
      <c r="D7" s="203"/>
      <c r="E7" s="204">
        <f>E15+E29+E33+E319</f>
        <v>17420902.009999998</v>
      </c>
      <c r="F7" s="173"/>
    </row>
    <row r="8" spans="1:11" x14ac:dyDescent="0.2">
      <c r="A8" s="178">
        <v>31</v>
      </c>
      <c r="B8" s="178"/>
      <c r="C8" s="205"/>
      <c r="D8" s="205"/>
      <c r="E8" s="206">
        <f>SUM(E66,E156)</f>
        <v>1555896.2199999997</v>
      </c>
      <c r="F8" s="179"/>
    </row>
    <row r="9" spans="1:11" x14ac:dyDescent="0.2">
      <c r="A9" s="180">
        <v>43</v>
      </c>
      <c r="B9" s="180"/>
      <c r="C9" s="207"/>
      <c r="D9" s="207"/>
      <c r="E9" s="208">
        <f>E205</f>
        <v>132551.98000000001</v>
      </c>
      <c r="F9" s="181"/>
    </row>
    <row r="10" spans="1:11" x14ac:dyDescent="0.2">
      <c r="A10" s="183">
        <v>51</v>
      </c>
      <c r="B10" s="183"/>
      <c r="C10" s="209"/>
      <c r="D10" s="209"/>
      <c r="E10" s="210">
        <f>E110</f>
        <v>1389917.82</v>
      </c>
      <c r="F10" s="184"/>
    </row>
    <row r="11" spans="1:11" x14ac:dyDescent="0.2">
      <c r="A11" s="190">
        <v>52</v>
      </c>
      <c r="B11" s="190"/>
      <c r="C11" s="211"/>
      <c r="D11" s="211"/>
      <c r="E11" s="212">
        <f>E245</f>
        <v>572474.66</v>
      </c>
      <c r="F11" s="191"/>
      <c r="K11" s="157"/>
    </row>
    <row r="12" spans="1:11" x14ac:dyDescent="0.2">
      <c r="A12" s="192">
        <v>58</v>
      </c>
      <c r="B12" s="192"/>
      <c r="C12" s="213"/>
      <c r="D12" s="213"/>
      <c r="E12" s="214">
        <f>E333</f>
        <v>420139.9</v>
      </c>
      <c r="F12" s="193"/>
    </row>
    <row r="13" spans="1:11" x14ac:dyDescent="0.2">
      <c r="A13" s="196">
        <v>61</v>
      </c>
      <c r="B13" s="196"/>
      <c r="C13" s="215"/>
      <c r="D13" s="215"/>
      <c r="E13" s="216">
        <f>E287</f>
        <v>258524.38</v>
      </c>
      <c r="F13" s="197"/>
      <c r="J13" s="157"/>
    </row>
    <row r="14" spans="1:11" ht="27.75" customHeight="1" x14ac:dyDescent="0.2">
      <c r="A14" s="198" t="s">
        <v>521</v>
      </c>
      <c r="B14" s="198" t="s">
        <v>522</v>
      </c>
      <c r="C14" s="217">
        <v>262280567</v>
      </c>
      <c r="D14" s="217">
        <f>D15</f>
        <v>14308048</v>
      </c>
      <c r="E14" s="218">
        <f>E15</f>
        <v>8647128.8200000003</v>
      </c>
      <c r="F14" s="239">
        <f>E14/D14*100</f>
        <v>60.435419422691339</v>
      </c>
    </row>
    <row r="15" spans="1:11" x14ac:dyDescent="0.2">
      <c r="A15" s="171" t="s">
        <v>481</v>
      </c>
      <c r="B15" s="171" t="s">
        <v>480</v>
      </c>
      <c r="C15" s="219">
        <v>262280567</v>
      </c>
      <c r="D15" s="219">
        <f>D16+D21+D26</f>
        <v>14308048</v>
      </c>
      <c r="E15" s="220">
        <f>E16+E21+E26</f>
        <v>8647128.8200000003</v>
      </c>
      <c r="F15" s="240">
        <f t="shared" ref="F15:F28" si="0">E15/D15*100</f>
        <v>60.435419422691339</v>
      </c>
    </row>
    <row r="16" spans="1:11" x14ac:dyDescent="0.2">
      <c r="A16" s="158" t="s">
        <v>193</v>
      </c>
      <c r="B16" s="159" t="s">
        <v>194</v>
      </c>
      <c r="C16" s="164">
        <v>256772362</v>
      </c>
      <c r="D16" s="164">
        <f>SUM(D17:D20)</f>
        <v>13920750</v>
      </c>
      <c r="E16" s="221">
        <f>E17+E18+E19+E20</f>
        <v>8453720.1400000006</v>
      </c>
      <c r="F16" s="241">
        <f t="shared" si="0"/>
        <v>60.727476177648477</v>
      </c>
      <c r="H16" s="157"/>
    </row>
    <row r="17" spans="1:6" x14ac:dyDescent="0.2">
      <c r="A17" s="160" t="s">
        <v>197</v>
      </c>
      <c r="B17" s="155" t="s">
        <v>198</v>
      </c>
      <c r="D17" s="222">
        <v>11932046</v>
      </c>
      <c r="E17" s="162">
        <v>7102077.7400000002</v>
      </c>
      <c r="F17" s="242">
        <f t="shared" si="0"/>
        <v>59.521038889726043</v>
      </c>
    </row>
    <row r="18" spans="1:6" x14ac:dyDescent="0.2">
      <c r="A18" s="160" t="s">
        <v>203</v>
      </c>
      <c r="B18" s="155" t="s">
        <v>204</v>
      </c>
      <c r="D18" s="222">
        <v>6576</v>
      </c>
      <c r="E18" s="162">
        <v>3339.78</v>
      </c>
      <c r="F18" s="242">
        <f t="shared" si="0"/>
        <v>50.787408759124084</v>
      </c>
    </row>
    <row r="19" spans="1:6" x14ac:dyDescent="0.2">
      <c r="A19" s="160" t="s">
        <v>207</v>
      </c>
      <c r="B19" s="155" t="s">
        <v>206</v>
      </c>
      <c r="D19" s="222">
        <v>204688</v>
      </c>
      <c r="E19" s="162">
        <v>204596.39</v>
      </c>
      <c r="F19" s="242">
        <f t="shared" si="0"/>
        <v>99.955244078793086</v>
      </c>
    </row>
    <row r="20" spans="1:6" x14ac:dyDescent="0.2">
      <c r="A20" s="160" t="s">
        <v>212</v>
      </c>
      <c r="B20" s="155" t="s">
        <v>213</v>
      </c>
      <c r="D20" s="222">
        <v>1777440</v>
      </c>
      <c r="E20" s="162">
        <v>1143706.23</v>
      </c>
      <c r="F20" s="242">
        <f t="shared" si="0"/>
        <v>64.345701120712945</v>
      </c>
    </row>
    <row r="21" spans="1:6" x14ac:dyDescent="0.2">
      <c r="A21" s="158" t="s">
        <v>216</v>
      </c>
      <c r="B21" s="159" t="s">
        <v>217</v>
      </c>
      <c r="C21" s="164">
        <v>5213039</v>
      </c>
      <c r="D21" s="164">
        <f>SUM(D23:D25)</f>
        <v>387298</v>
      </c>
      <c r="E21" s="221">
        <f>SUM(E22:E25)</f>
        <v>193408.68</v>
      </c>
      <c r="F21" s="241">
        <f t="shared" si="0"/>
        <v>49.937949589205211</v>
      </c>
    </row>
    <row r="22" spans="1:6" x14ac:dyDescent="0.2">
      <c r="A22" s="160">
        <v>3211</v>
      </c>
      <c r="B22" s="155" t="s">
        <v>221</v>
      </c>
      <c r="C22" s="164"/>
      <c r="D22" s="164"/>
      <c r="E22" s="162">
        <v>3190</v>
      </c>
      <c r="F22" s="241"/>
    </row>
    <row r="23" spans="1:6" x14ac:dyDescent="0.2">
      <c r="A23" s="160" t="s">
        <v>222</v>
      </c>
      <c r="B23" s="155" t="s">
        <v>223</v>
      </c>
      <c r="D23" s="222">
        <v>335069</v>
      </c>
      <c r="E23" s="162">
        <v>178779.03</v>
      </c>
      <c r="F23" s="242">
        <f t="shared" si="0"/>
        <v>53.355884907287752</v>
      </c>
    </row>
    <row r="24" spans="1:6" x14ac:dyDescent="0.2">
      <c r="A24" s="160" t="s">
        <v>254</v>
      </c>
      <c r="B24" s="155" t="s">
        <v>255</v>
      </c>
      <c r="D24" s="222">
        <v>33879</v>
      </c>
      <c r="E24" s="162">
        <v>0</v>
      </c>
      <c r="F24" s="242">
        <f t="shared" si="0"/>
        <v>0</v>
      </c>
    </row>
    <row r="25" spans="1:6" x14ac:dyDescent="0.2">
      <c r="A25" s="160" t="s">
        <v>275</v>
      </c>
      <c r="B25" s="155" t="s">
        <v>276</v>
      </c>
      <c r="D25" s="222">
        <v>18350</v>
      </c>
      <c r="E25" s="162">
        <v>11439.65</v>
      </c>
      <c r="F25" s="242">
        <f t="shared" si="0"/>
        <v>62.341416893732969</v>
      </c>
    </row>
    <row r="26" spans="1:6" x14ac:dyDescent="0.2">
      <c r="A26" s="158" t="s">
        <v>358</v>
      </c>
      <c r="B26" s="159" t="s">
        <v>359</v>
      </c>
      <c r="C26" s="164">
        <v>295166</v>
      </c>
      <c r="D26" s="164">
        <f>SUM(D27)</f>
        <v>0</v>
      </c>
      <c r="E26" s="221">
        <f>SUM(E27)</f>
        <v>0</v>
      </c>
      <c r="F26" s="241" t="e">
        <f t="shared" si="0"/>
        <v>#DIV/0!</v>
      </c>
    </row>
    <row r="27" spans="1:6" x14ac:dyDescent="0.2">
      <c r="A27" s="160" t="s">
        <v>361</v>
      </c>
      <c r="B27" s="155" t="s">
        <v>362</v>
      </c>
      <c r="E27" s="162">
        <v>0</v>
      </c>
      <c r="F27" s="242" t="e">
        <f t="shared" si="0"/>
        <v>#DIV/0!</v>
      </c>
    </row>
    <row r="28" spans="1:6" ht="25.5" customHeight="1" x14ac:dyDescent="0.2">
      <c r="A28" s="198" t="s">
        <v>523</v>
      </c>
      <c r="B28" s="198" t="s">
        <v>524</v>
      </c>
      <c r="C28" s="217">
        <v>1285610</v>
      </c>
      <c r="D28" s="217">
        <f>D29</f>
        <v>0</v>
      </c>
      <c r="E28" s="218">
        <f>E29</f>
        <v>7246.67</v>
      </c>
      <c r="F28" s="239" t="e">
        <f t="shared" si="0"/>
        <v>#DIV/0!</v>
      </c>
    </row>
    <row r="29" spans="1:6" x14ac:dyDescent="0.2">
      <c r="A29" s="171" t="s">
        <v>481</v>
      </c>
      <c r="B29" s="171" t="s">
        <v>480</v>
      </c>
      <c r="C29" s="219">
        <v>1285610</v>
      </c>
      <c r="D29" s="219">
        <v>0</v>
      </c>
      <c r="E29" s="220">
        <f>E30</f>
        <v>7246.67</v>
      </c>
      <c r="F29" s="240" t="e">
        <f>E29/D29*100</f>
        <v>#DIV/0!</v>
      </c>
    </row>
    <row r="30" spans="1:6" x14ac:dyDescent="0.2">
      <c r="A30" s="160" t="s">
        <v>193</v>
      </c>
      <c r="B30" s="155" t="s">
        <v>194</v>
      </c>
      <c r="C30" s="222">
        <v>1285610</v>
      </c>
      <c r="D30" s="222">
        <v>0</v>
      </c>
      <c r="E30" s="162">
        <f>SUM(E31)</f>
        <v>7246.67</v>
      </c>
      <c r="F30" s="242" t="e">
        <f>E30/D30*100</f>
        <v>#DIV/0!</v>
      </c>
    </row>
    <row r="31" spans="1:6" x14ac:dyDescent="0.2">
      <c r="A31" s="160" t="s">
        <v>197</v>
      </c>
      <c r="B31" s="155" t="s">
        <v>198</v>
      </c>
      <c r="D31" s="222">
        <v>0</v>
      </c>
      <c r="E31" s="162">
        <v>7246.67</v>
      </c>
      <c r="F31" s="242" t="e">
        <f>E31/D31*100</f>
        <v>#DIV/0!</v>
      </c>
    </row>
    <row r="32" spans="1:6" ht="25.5" customHeight="1" x14ac:dyDescent="0.2">
      <c r="A32" s="198" t="s">
        <v>525</v>
      </c>
      <c r="B32" s="198" t="s">
        <v>526</v>
      </c>
      <c r="C32" s="217">
        <v>56196004</v>
      </c>
      <c r="D32" s="217">
        <f>SUM(D33)</f>
        <v>955100</v>
      </c>
      <c r="E32" s="218">
        <f>SUM(E33)</f>
        <v>283396.45999999996</v>
      </c>
      <c r="F32" s="239">
        <f t="shared" ref="F32:F95" si="1">E32/D32*100</f>
        <v>29.671914982724317</v>
      </c>
    </row>
    <row r="33" spans="1:15" x14ac:dyDescent="0.2">
      <c r="A33" s="171" t="s">
        <v>481</v>
      </c>
      <c r="B33" s="171" t="s">
        <v>480</v>
      </c>
      <c r="C33" s="219">
        <v>56196004</v>
      </c>
      <c r="D33" s="219">
        <f>SUM(D34,D55,D58,D60)</f>
        <v>955100</v>
      </c>
      <c r="E33" s="220">
        <f>SUM(E34,E55,E60)</f>
        <v>283396.45999999996</v>
      </c>
      <c r="F33" s="240">
        <f t="shared" si="1"/>
        <v>29.671914982724317</v>
      </c>
    </row>
    <row r="34" spans="1:15" x14ac:dyDescent="0.2">
      <c r="A34" s="159">
        <v>32</v>
      </c>
      <c r="B34" s="159" t="s">
        <v>217</v>
      </c>
      <c r="C34" s="164">
        <v>44056211</v>
      </c>
      <c r="D34" s="164">
        <f>SUM(D35:D54)</f>
        <v>885794</v>
      </c>
      <c r="E34" s="221">
        <f>SUM(E35:E54)</f>
        <v>280496.70999999996</v>
      </c>
      <c r="F34" s="241">
        <f t="shared" si="1"/>
        <v>31.666133435087612</v>
      </c>
      <c r="G34" s="259"/>
      <c r="H34" s="159"/>
      <c r="O34" s="157"/>
    </row>
    <row r="35" spans="1:15" x14ac:dyDescent="0.2">
      <c r="A35" s="160">
        <v>3211</v>
      </c>
      <c r="B35" s="155" t="s">
        <v>221</v>
      </c>
      <c r="C35" s="164"/>
      <c r="D35" s="222">
        <v>52547</v>
      </c>
      <c r="E35" s="162">
        <v>43855.05</v>
      </c>
      <c r="F35" s="242">
        <f t="shared" si="1"/>
        <v>83.45871315203533</v>
      </c>
      <c r="G35" s="259"/>
    </row>
    <row r="36" spans="1:15" x14ac:dyDescent="0.2">
      <c r="A36" s="160">
        <v>3213</v>
      </c>
      <c r="B36" s="155" t="s">
        <v>225</v>
      </c>
      <c r="D36" s="222">
        <v>14981</v>
      </c>
      <c r="E36" s="162">
        <v>16437.97</v>
      </c>
      <c r="F36" s="242">
        <f t="shared" si="1"/>
        <v>109.72545223950338</v>
      </c>
      <c r="G36" s="259"/>
    </row>
    <row r="37" spans="1:15" x14ac:dyDescent="0.2">
      <c r="A37" s="160">
        <v>3221</v>
      </c>
      <c r="B37" s="155" t="s">
        <v>231</v>
      </c>
      <c r="D37" s="222">
        <v>32148</v>
      </c>
      <c r="E37" s="162">
        <v>659.74</v>
      </c>
      <c r="F37" s="242">
        <f t="shared" si="1"/>
        <v>2.0521960930695533</v>
      </c>
      <c r="G37" s="259"/>
    </row>
    <row r="38" spans="1:15" x14ac:dyDescent="0.2">
      <c r="A38" s="160">
        <v>3222</v>
      </c>
      <c r="B38" s="155" t="s">
        <v>233</v>
      </c>
      <c r="D38" s="222">
        <v>6354</v>
      </c>
      <c r="E38" s="162">
        <v>1421.21</v>
      </c>
      <c r="F38" s="242">
        <f t="shared" si="1"/>
        <v>22.367170286433744</v>
      </c>
      <c r="G38" s="259"/>
    </row>
    <row r="39" spans="1:15" x14ac:dyDescent="0.2">
      <c r="A39" s="160">
        <v>3223</v>
      </c>
      <c r="B39" s="155" t="s">
        <v>235</v>
      </c>
      <c r="D39" s="222">
        <v>272427</v>
      </c>
      <c r="E39" s="162">
        <v>140555.46</v>
      </c>
      <c r="F39" s="242">
        <f t="shared" si="1"/>
        <v>51.593806781266174</v>
      </c>
      <c r="G39" s="259"/>
    </row>
    <row r="40" spans="1:15" x14ac:dyDescent="0.2">
      <c r="A40" s="160">
        <v>3224</v>
      </c>
      <c r="B40" s="155" t="s">
        <v>237</v>
      </c>
      <c r="D40" s="222">
        <v>34824</v>
      </c>
      <c r="E40" s="162">
        <v>5613.14</v>
      </c>
      <c r="F40" s="242">
        <f t="shared" si="1"/>
        <v>16.11859637031932</v>
      </c>
      <c r="G40" s="259"/>
    </row>
    <row r="41" spans="1:15" x14ac:dyDescent="0.2">
      <c r="A41" s="160">
        <v>3225</v>
      </c>
      <c r="B41" s="155" t="s">
        <v>239</v>
      </c>
      <c r="D41" s="222">
        <v>569</v>
      </c>
      <c r="E41" s="162">
        <v>810.15</v>
      </c>
      <c r="F41" s="242">
        <f t="shared" si="1"/>
        <v>142.38137082601054</v>
      </c>
      <c r="G41" s="259"/>
    </row>
    <row r="42" spans="1:15" x14ac:dyDescent="0.2">
      <c r="A42" s="160">
        <v>3227</v>
      </c>
      <c r="B42" s="155" t="s">
        <v>241</v>
      </c>
      <c r="D42" s="222">
        <v>401</v>
      </c>
      <c r="F42" s="242">
        <f t="shared" si="1"/>
        <v>0</v>
      </c>
      <c r="G42" s="259"/>
    </row>
    <row r="43" spans="1:15" x14ac:dyDescent="0.2">
      <c r="A43" s="160">
        <v>3231</v>
      </c>
      <c r="B43" s="155" t="s">
        <v>245</v>
      </c>
      <c r="D43" s="222">
        <v>54342</v>
      </c>
      <c r="E43" s="162">
        <v>5114.7700000000004</v>
      </c>
      <c r="F43" s="242">
        <f t="shared" si="1"/>
        <v>9.412185786316293</v>
      </c>
      <c r="G43" s="259"/>
    </row>
    <row r="44" spans="1:15" x14ac:dyDescent="0.2">
      <c r="A44" s="160">
        <v>3232</v>
      </c>
      <c r="B44" s="155" t="s">
        <v>247</v>
      </c>
      <c r="D44" s="222">
        <v>259937</v>
      </c>
      <c r="E44" s="162">
        <v>7073.78</v>
      </c>
      <c r="F44" s="242">
        <f t="shared" si="1"/>
        <v>2.7213440179735855</v>
      </c>
      <c r="G44" s="259"/>
    </row>
    <row r="45" spans="1:15" x14ac:dyDescent="0.2">
      <c r="A45" s="160">
        <v>3233</v>
      </c>
      <c r="B45" s="155" t="s">
        <v>249</v>
      </c>
      <c r="D45" s="222">
        <v>5763</v>
      </c>
      <c r="E45" s="162">
        <v>6520.38</v>
      </c>
      <c r="F45" s="242">
        <f t="shared" si="1"/>
        <v>113.14211348256116</v>
      </c>
      <c r="G45" s="259"/>
    </row>
    <row r="46" spans="1:15" x14ac:dyDescent="0.2">
      <c r="A46" s="160">
        <v>3234</v>
      </c>
      <c r="B46" s="155" t="s">
        <v>251</v>
      </c>
      <c r="D46" s="222">
        <v>12914</v>
      </c>
      <c r="E46" s="162">
        <v>48353.120000000003</v>
      </c>
      <c r="F46" s="242">
        <f t="shared" si="1"/>
        <v>374.42403592999847</v>
      </c>
      <c r="G46" s="259"/>
    </row>
    <row r="47" spans="1:15" x14ac:dyDescent="0.2">
      <c r="A47" s="160">
        <v>3235</v>
      </c>
      <c r="B47" s="155" t="s">
        <v>253</v>
      </c>
      <c r="D47" s="222">
        <v>1567</v>
      </c>
      <c r="E47" s="162">
        <v>127.86</v>
      </c>
      <c r="F47" s="242">
        <f t="shared" si="1"/>
        <v>8.1595405232929163</v>
      </c>
      <c r="G47" s="259"/>
    </row>
    <row r="48" spans="1:15" x14ac:dyDescent="0.2">
      <c r="A48" s="160">
        <v>3237</v>
      </c>
      <c r="B48" s="155" t="s">
        <v>257</v>
      </c>
      <c r="D48" s="222">
        <v>105644</v>
      </c>
      <c r="E48" s="162">
        <v>675.12</v>
      </c>
      <c r="F48" s="242">
        <f t="shared" si="1"/>
        <v>0.63905191018893637</v>
      </c>
      <c r="G48" s="259"/>
    </row>
    <row r="49" spans="1:8" x14ac:dyDescent="0.2">
      <c r="A49" s="160">
        <v>3238</v>
      </c>
      <c r="B49" s="155" t="s">
        <v>259</v>
      </c>
      <c r="D49" s="222">
        <v>4695</v>
      </c>
      <c r="E49" s="162">
        <v>782.04</v>
      </c>
      <c r="F49" s="242">
        <f t="shared" si="1"/>
        <v>16.656869009584664</v>
      </c>
      <c r="G49" s="259"/>
    </row>
    <row r="50" spans="1:8" x14ac:dyDescent="0.2">
      <c r="A50" s="160">
        <v>3239</v>
      </c>
      <c r="B50" s="155" t="s">
        <v>261</v>
      </c>
      <c r="D50" s="222">
        <v>16684</v>
      </c>
      <c r="E50" s="162">
        <v>1355.16</v>
      </c>
      <c r="F50" s="242">
        <f t="shared" si="1"/>
        <v>8.1225125869096146</v>
      </c>
      <c r="G50" s="259"/>
    </row>
    <row r="51" spans="1:8" x14ac:dyDescent="0.2">
      <c r="A51" s="160">
        <v>3241</v>
      </c>
      <c r="B51" s="155" t="s">
        <v>263</v>
      </c>
      <c r="D51" s="222">
        <v>3243</v>
      </c>
      <c r="E51" s="162">
        <v>545.79999999999995</v>
      </c>
      <c r="F51" s="242">
        <f t="shared" si="1"/>
        <v>16.830095590502619</v>
      </c>
      <c r="G51" s="259"/>
    </row>
    <row r="52" spans="1:8" x14ac:dyDescent="0.2">
      <c r="A52" s="160">
        <v>3294</v>
      </c>
      <c r="B52" s="155" t="s">
        <v>274</v>
      </c>
      <c r="D52" s="222">
        <v>43</v>
      </c>
      <c r="E52" s="162">
        <v>70</v>
      </c>
      <c r="F52" s="242">
        <f t="shared" si="1"/>
        <v>162.7906976744186</v>
      </c>
      <c r="G52" s="259"/>
    </row>
    <row r="53" spans="1:8" x14ac:dyDescent="0.2">
      <c r="A53" s="160">
        <v>3295</v>
      </c>
      <c r="B53" s="155" t="s">
        <v>276</v>
      </c>
      <c r="D53" s="222">
        <v>0</v>
      </c>
      <c r="E53" s="162">
        <v>382.32</v>
      </c>
      <c r="F53" s="242" t="e">
        <f t="shared" si="1"/>
        <v>#DIV/0!</v>
      </c>
      <c r="G53" s="259"/>
    </row>
    <row r="54" spans="1:8" x14ac:dyDescent="0.2">
      <c r="A54" s="160">
        <v>3299</v>
      </c>
      <c r="B54" s="155" t="s">
        <v>266</v>
      </c>
      <c r="D54" s="222">
        <v>6711</v>
      </c>
      <c r="E54" s="162">
        <v>143.63999999999999</v>
      </c>
      <c r="F54" s="242">
        <f t="shared" si="1"/>
        <v>2.1403665623603034</v>
      </c>
      <c r="G54" s="259"/>
    </row>
    <row r="55" spans="1:8" x14ac:dyDescent="0.2">
      <c r="A55" s="158">
        <v>34</v>
      </c>
      <c r="B55" s="159" t="s">
        <v>281</v>
      </c>
      <c r="C55" s="164">
        <v>392254</v>
      </c>
      <c r="D55" s="164">
        <f>D56+D57</f>
        <v>54</v>
      </c>
      <c r="E55" s="221">
        <f>E56+E57</f>
        <v>28.12</v>
      </c>
      <c r="F55" s="241">
        <f t="shared" si="1"/>
        <v>52.074074074074076</v>
      </c>
      <c r="G55" s="259"/>
      <c r="H55" s="159"/>
    </row>
    <row r="56" spans="1:8" x14ac:dyDescent="0.2">
      <c r="A56" s="160">
        <v>3432</v>
      </c>
      <c r="B56" s="155" t="s">
        <v>293</v>
      </c>
      <c r="D56" s="222">
        <v>0</v>
      </c>
      <c r="E56" s="162">
        <v>28.12</v>
      </c>
      <c r="F56" s="242" t="e">
        <f t="shared" si="1"/>
        <v>#DIV/0!</v>
      </c>
      <c r="G56" s="259"/>
    </row>
    <row r="57" spans="1:8" x14ac:dyDescent="0.2">
      <c r="A57" s="160">
        <v>3433</v>
      </c>
      <c r="B57" s="155" t="s">
        <v>295</v>
      </c>
      <c r="D57" s="222">
        <v>54</v>
      </c>
      <c r="E57" s="162">
        <v>0</v>
      </c>
      <c r="F57" s="242">
        <f t="shared" si="1"/>
        <v>0</v>
      </c>
      <c r="G57" s="259"/>
    </row>
    <row r="58" spans="1:8" s="159" customFormat="1" x14ac:dyDescent="0.2">
      <c r="A58" s="158">
        <v>38</v>
      </c>
      <c r="B58" s="159" t="s">
        <v>359</v>
      </c>
      <c r="C58" s="164">
        <v>30719</v>
      </c>
      <c r="D58" s="164">
        <f>D59</f>
        <v>3279</v>
      </c>
      <c r="E58" s="221">
        <f>E59</f>
        <v>0</v>
      </c>
      <c r="F58" s="241">
        <f t="shared" si="1"/>
        <v>0</v>
      </c>
      <c r="G58" s="259"/>
    </row>
    <row r="59" spans="1:8" x14ac:dyDescent="0.2">
      <c r="A59" s="160">
        <v>3811</v>
      </c>
      <c r="B59" s="155" t="s">
        <v>362</v>
      </c>
      <c r="D59" s="222">
        <v>3279</v>
      </c>
      <c r="E59" s="162">
        <v>0</v>
      </c>
      <c r="F59" s="242">
        <f t="shared" si="1"/>
        <v>0</v>
      </c>
      <c r="G59" s="259"/>
    </row>
    <row r="60" spans="1:8" x14ac:dyDescent="0.2">
      <c r="A60" s="158">
        <v>42</v>
      </c>
      <c r="B60" s="159" t="s">
        <v>400</v>
      </c>
      <c r="C60" s="164">
        <v>6192354</v>
      </c>
      <c r="D60" s="164">
        <f>D61+D62+D64+D63</f>
        <v>65973</v>
      </c>
      <c r="E60" s="221">
        <f>E61+E62+E64+E63</f>
        <v>2871.63</v>
      </c>
      <c r="F60" s="241">
        <f t="shared" si="1"/>
        <v>4.3527352098585785</v>
      </c>
      <c r="G60" s="259"/>
      <c r="H60" s="159"/>
    </row>
    <row r="61" spans="1:8" x14ac:dyDescent="0.2">
      <c r="A61" s="160">
        <v>4221</v>
      </c>
      <c r="B61" s="155" t="s">
        <v>173</v>
      </c>
      <c r="D61" s="222">
        <v>33880</v>
      </c>
      <c r="E61" s="162">
        <v>530.28</v>
      </c>
      <c r="F61" s="242">
        <f t="shared" si="1"/>
        <v>1.5651711924439198</v>
      </c>
      <c r="G61" s="259"/>
    </row>
    <row r="62" spans="1:8" x14ac:dyDescent="0.2">
      <c r="A62" s="160">
        <v>4224</v>
      </c>
      <c r="B62" s="155" t="s">
        <v>414</v>
      </c>
      <c r="D62" s="222">
        <v>16951</v>
      </c>
      <c r="E62" s="162">
        <v>1057.3800000000001</v>
      </c>
      <c r="F62" s="242">
        <f t="shared" si="1"/>
        <v>6.2378620730340399</v>
      </c>
      <c r="G62" s="259"/>
    </row>
    <row r="63" spans="1:8" x14ac:dyDescent="0.2">
      <c r="A63" s="160">
        <v>4225</v>
      </c>
      <c r="B63" s="155" t="s">
        <v>527</v>
      </c>
      <c r="D63" s="222">
        <v>15142</v>
      </c>
      <c r="E63" s="162">
        <v>0</v>
      </c>
      <c r="F63" s="242">
        <f t="shared" si="1"/>
        <v>0</v>
      </c>
      <c r="G63" s="259"/>
    </row>
    <row r="64" spans="1:8" x14ac:dyDescent="0.2">
      <c r="A64" s="160">
        <v>4227</v>
      </c>
      <c r="B64" s="155" t="s">
        <v>178</v>
      </c>
      <c r="D64" s="222">
        <v>0</v>
      </c>
      <c r="E64" s="162">
        <v>1283.97</v>
      </c>
      <c r="F64" s="242" t="e">
        <f t="shared" si="1"/>
        <v>#DIV/0!</v>
      </c>
      <c r="G64" s="259"/>
    </row>
    <row r="65" spans="1:6" ht="25.5" x14ac:dyDescent="0.2">
      <c r="A65" s="198" t="s">
        <v>528</v>
      </c>
      <c r="B65" s="198" t="s">
        <v>529</v>
      </c>
      <c r="C65" s="217">
        <v>18543967</v>
      </c>
      <c r="D65" s="217">
        <f>SUM(D66,D110)</f>
        <v>1853999</v>
      </c>
      <c r="E65" s="218">
        <f>SUM(E66,E110)</f>
        <v>1807625.69</v>
      </c>
      <c r="F65" s="252">
        <f t="shared" si="1"/>
        <v>97.49874136933191</v>
      </c>
    </row>
    <row r="66" spans="1:6" x14ac:dyDescent="0.2">
      <c r="A66" s="174">
        <v>31</v>
      </c>
      <c r="B66" s="174" t="s">
        <v>530</v>
      </c>
      <c r="C66" s="223"/>
      <c r="D66" s="223">
        <f>SUM(D67,D71,D96,D99,D101,D103)</f>
        <v>672936</v>
      </c>
      <c r="E66" s="175">
        <f>SUM(E67,E71,E96,E99,E101,E103)</f>
        <v>417707.86999999994</v>
      </c>
      <c r="F66" s="243">
        <f t="shared" si="1"/>
        <v>62.07245116920479</v>
      </c>
    </row>
    <row r="67" spans="1:6" s="159" customFormat="1" x14ac:dyDescent="0.2">
      <c r="A67" s="158">
        <v>31</v>
      </c>
      <c r="B67" s="159" t="s">
        <v>194</v>
      </c>
      <c r="C67" s="164"/>
      <c r="D67" s="164">
        <f>SUM(D68:D70)</f>
        <v>239275</v>
      </c>
      <c r="E67" s="221">
        <f>SUM(E68:E70)</f>
        <v>60273.5</v>
      </c>
      <c r="F67" s="241">
        <f t="shared" si="1"/>
        <v>25.190053285968027</v>
      </c>
    </row>
    <row r="68" spans="1:6" x14ac:dyDescent="0.2">
      <c r="A68" s="160" t="s">
        <v>197</v>
      </c>
      <c r="B68" s="155" t="s">
        <v>198</v>
      </c>
      <c r="D68" s="222">
        <v>198320</v>
      </c>
      <c r="E68" s="162">
        <v>22925.06</v>
      </c>
      <c r="F68" s="242">
        <f t="shared" si="1"/>
        <v>11.559630899556273</v>
      </c>
    </row>
    <row r="69" spans="1:6" x14ac:dyDescent="0.2">
      <c r="A69" s="160" t="s">
        <v>207</v>
      </c>
      <c r="B69" s="155" t="s">
        <v>206</v>
      </c>
      <c r="D69" s="222">
        <v>25785</v>
      </c>
      <c r="E69" s="162">
        <v>32370.1</v>
      </c>
      <c r="F69" s="242">
        <f t="shared" si="1"/>
        <v>125.5384913709521</v>
      </c>
    </row>
    <row r="70" spans="1:6" x14ac:dyDescent="0.2">
      <c r="A70" s="160" t="s">
        <v>212</v>
      </c>
      <c r="B70" s="155" t="s">
        <v>213</v>
      </c>
      <c r="D70" s="222">
        <v>15170</v>
      </c>
      <c r="E70" s="162">
        <v>4978.34</v>
      </c>
      <c r="F70" s="242">
        <f t="shared" si="1"/>
        <v>32.817007251153598</v>
      </c>
    </row>
    <row r="71" spans="1:6" s="159" customFormat="1" x14ac:dyDescent="0.2">
      <c r="A71" s="158">
        <v>32</v>
      </c>
      <c r="B71" s="159" t="s">
        <v>217</v>
      </c>
      <c r="C71" s="164"/>
      <c r="D71" s="164">
        <f>SUM(D72:D95)</f>
        <v>400991</v>
      </c>
      <c r="E71" s="221">
        <f>SUM(E72:E95)</f>
        <v>328052.25999999995</v>
      </c>
      <c r="F71" s="241">
        <f t="shared" si="1"/>
        <v>81.810379784084915</v>
      </c>
    </row>
    <row r="72" spans="1:6" x14ac:dyDescent="0.2">
      <c r="A72" s="160" t="s">
        <v>220</v>
      </c>
      <c r="B72" s="155" t="s">
        <v>221</v>
      </c>
      <c r="D72" s="222">
        <v>112000</v>
      </c>
      <c r="E72" s="162">
        <v>57635</v>
      </c>
      <c r="F72" s="242">
        <f t="shared" si="1"/>
        <v>51.459821428571431</v>
      </c>
    </row>
    <row r="73" spans="1:6" x14ac:dyDescent="0.2">
      <c r="A73" s="160" t="s">
        <v>222</v>
      </c>
      <c r="B73" s="155" t="s">
        <v>223</v>
      </c>
      <c r="D73" s="222">
        <v>1000</v>
      </c>
      <c r="E73" s="162">
        <v>339.58000000000004</v>
      </c>
      <c r="F73" s="242">
        <f t="shared" si="1"/>
        <v>33.958000000000006</v>
      </c>
    </row>
    <row r="74" spans="1:6" x14ac:dyDescent="0.2">
      <c r="A74" s="160" t="s">
        <v>224</v>
      </c>
      <c r="B74" s="155" t="s">
        <v>225</v>
      </c>
      <c r="D74" s="222">
        <v>5000</v>
      </c>
      <c r="E74" s="162">
        <v>21555.34</v>
      </c>
      <c r="F74" s="242">
        <f t="shared" si="1"/>
        <v>431.10679999999996</v>
      </c>
    </row>
    <row r="75" spans="1:6" x14ac:dyDescent="0.2">
      <c r="A75" s="160" t="s">
        <v>230</v>
      </c>
      <c r="B75" s="155" t="s">
        <v>231</v>
      </c>
      <c r="D75" s="222">
        <v>17000</v>
      </c>
      <c r="E75" s="162">
        <v>11627.95</v>
      </c>
      <c r="F75" s="242">
        <f t="shared" si="1"/>
        <v>68.399705882352947</v>
      </c>
    </row>
    <row r="76" spans="1:6" x14ac:dyDescent="0.2">
      <c r="A76" s="160" t="s">
        <v>232</v>
      </c>
      <c r="B76" s="155" t="s">
        <v>233</v>
      </c>
      <c r="D76" s="222">
        <v>826</v>
      </c>
      <c r="E76" s="162">
        <v>6148.38</v>
      </c>
      <c r="F76" s="242">
        <f t="shared" si="1"/>
        <v>744.3559322033899</v>
      </c>
    </row>
    <row r="77" spans="1:6" x14ac:dyDescent="0.2">
      <c r="A77" s="160" t="s">
        <v>234</v>
      </c>
      <c r="B77" s="155" t="s">
        <v>235</v>
      </c>
      <c r="D77" s="222">
        <v>1908</v>
      </c>
      <c r="E77" s="162">
        <v>843.03</v>
      </c>
      <c r="F77" s="242">
        <f t="shared" si="1"/>
        <v>44.183962264150942</v>
      </c>
    </row>
    <row r="78" spans="1:6" x14ac:dyDescent="0.2">
      <c r="A78" s="160" t="s">
        <v>236</v>
      </c>
      <c r="B78" s="155" t="s">
        <v>237</v>
      </c>
      <c r="D78" s="222">
        <v>2500</v>
      </c>
      <c r="E78" s="162">
        <v>17472.96</v>
      </c>
      <c r="F78" s="242">
        <f t="shared" si="1"/>
        <v>698.91840000000002</v>
      </c>
    </row>
    <row r="79" spans="1:6" x14ac:dyDescent="0.2">
      <c r="A79" s="160" t="s">
        <v>238</v>
      </c>
      <c r="B79" s="155" t="s">
        <v>531</v>
      </c>
      <c r="D79" s="222">
        <v>1488</v>
      </c>
      <c r="E79" s="162">
        <v>1934.29</v>
      </c>
      <c r="F79" s="242">
        <f t="shared" si="1"/>
        <v>129.9926075268817</v>
      </c>
    </row>
    <row r="80" spans="1:6" x14ac:dyDescent="0.2">
      <c r="A80" s="160" t="s">
        <v>240</v>
      </c>
      <c r="B80" s="155" t="s">
        <v>241</v>
      </c>
      <c r="D80" s="222">
        <v>2500</v>
      </c>
      <c r="E80" s="162">
        <v>2256.94</v>
      </c>
      <c r="F80" s="242">
        <f t="shared" si="1"/>
        <v>90.277600000000007</v>
      </c>
    </row>
    <row r="81" spans="1:6" x14ac:dyDescent="0.2">
      <c r="A81" s="160" t="s">
        <v>244</v>
      </c>
      <c r="B81" s="155" t="s">
        <v>532</v>
      </c>
      <c r="D81" s="222">
        <v>15000</v>
      </c>
      <c r="E81" s="162">
        <v>9635.18</v>
      </c>
      <c r="F81" s="242">
        <f t="shared" si="1"/>
        <v>64.234533333333331</v>
      </c>
    </row>
    <row r="82" spans="1:6" x14ac:dyDescent="0.2">
      <c r="A82" s="160" t="s">
        <v>246</v>
      </c>
      <c r="B82" s="155" t="s">
        <v>247</v>
      </c>
      <c r="D82" s="222">
        <v>36607</v>
      </c>
      <c r="E82" s="162">
        <v>15512.75</v>
      </c>
      <c r="F82" s="242">
        <f t="shared" si="1"/>
        <v>42.376458054470454</v>
      </c>
    </row>
    <row r="83" spans="1:6" x14ac:dyDescent="0.2">
      <c r="A83" s="160" t="s">
        <v>248</v>
      </c>
      <c r="B83" s="155" t="s">
        <v>249</v>
      </c>
      <c r="D83" s="222">
        <v>10000</v>
      </c>
      <c r="E83" s="162">
        <v>5436.54</v>
      </c>
      <c r="F83" s="242">
        <f t="shared" si="1"/>
        <v>54.365399999999994</v>
      </c>
    </row>
    <row r="84" spans="1:6" x14ac:dyDescent="0.2">
      <c r="A84" s="160" t="s">
        <v>250</v>
      </c>
      <c r="B84" s="155" t="s">
        <v>251</v>
      </c>
      <c r="E84" s="162">
        <v>4588.3900000000003</v>
      </c>
      <c r="F84" s="242" t="e">
        <f t="shared" si="1"/>
        <v>#DIV/0!</v>
      </c>
    </row>
    <row r="85" spans="1:6" x14ac:dyDescent="0.2">
      <c r="A85" s="160" t="s">
        <v>252</v>
      </c>
      <c r="B85" s="155" t="s">
        <v>253</v>
      </c>
      <c r="D85" s="222">
        <v>2000</v>
      </c>
      <c r="E85" s="162">
        <v>5640.08</v>
      </c>
      <c r="F85" s="242">
        <f t="shared" si="1"/>
        <v>282.00400000000002</v>
      </c>
    </row>
    <row r="86" spans="1:6" x14ac:dyDescent="0.2">
      <c r="A86" s="160" t="s">
        <v>254</v>
      </c>
      <c r="B86" s="155" t="s">
        <v>255</v>
      </c>
      <c r="D86" s="222">
        <v>350</v>
      </c>
      <c r="F86" s="242">
        <f t="shared" si="1"/>
        <v>0</v>
      </c>
    </row>
    <row r="87" spans="1:6" x14ac:dyDescent="0.2">
      <c r="A87" s="160" t="s">
        <v>256</v>
      </c>
      <c r="B87" s="155" t="s">
        <v>257</v>
      </c>
      <c r="D87" s="222">
        <v>180000</v>
      </c>
      <c r="E87" s="162">
        <v>148815.18</v>
      </c>
      <c r="F87" s="242">
        <f t="shared" si="1"/>
        <v>82.6751</v>
      </c>
    </row>
    <row r="88" spans="1:6" x14ac:dyDescent="0.2">
      <c r="A88" s="160" t="s">
        <v>258</v>
      </c>
      <c r="B88" s="155" t="s">
        <v>259</v>
      </c>
      <c r="D88" s="222">
        <v>500</v>
      </c>
      <c r="E88" s="162">
        <v>150.29</v>
      </c>
      <c r="F88" s="242">
        <f t="shared" si="1"/>
        <v>30.057999999999996</v>
      </c>
    </row>
    <row r="89" spans="1:6" x14ac:dyDescent="0.2">
      <c r="A89" s="160" t="s">
        <v>260</v>
      </c>
      <c r="B89" s="155" t="s">
        <v>261</v>
      </c>
      <c r="D89" s="222">
        <v>1000</v>
      </c>
      <c r="E89" s="162">
        <v>8408.59</v>
      </c>
      <c r="F89" s="242">
        <f t="shared" si="1"/>
        <v>840.85900000000004</v>
      </c>
    </row>
    <row r="90" spans="1:6" x14ac:dyDescent="0.2">
      <c r="A90" s="160" t="s">
        <v>264</v>
      </c>
      <c r="B90" s="155" t="s">
        <v>263</v>
      </c>
      <c r="D90" s="222">
        <v>400</v>
      </c>
      <c r="E90" s="162">
        <v>1509.94</v>
      </c>
      <c r="F90" s="242">
        <f t="shared" si="1"/>
        <v>377.48500000000001</v>
      </c>
    </row>
    <row r="91" spans="1:6" x14ac:dyDescent="0.2">
      <c r="A91" s="160" t="s">
        <v>269</v>
      </c>
      <c r="B91" s="155" t="s">
        <v>270</v>
      </c>
      <c r="D91" s="222">
        <v>1745</v>
      </c>
      <c r="E91" s="162">
        <v>1905.7</v>
      </c>
      <c r="F91" s="242">
        <f t="shared" si="1"/>
        <v>109.20916905444128</v>
      </c>
    </row>
    <row r="92" spans="1:6" x14ac:dyDescent="0.2">
      <c r="A92" s="160" t="s">
        <v>271</v>
      </c>
      <c r="B92" s="155" t="s">
        <v>272</v>
      </c>
      <c r="D92" s="222">
        <v>6217</v>
      </c>
      <c r="E92" s="162">
        <v>2665.68</v>
      </c>
      <c r="F92" s="242">
        <f t="shared" si="1"/>
        <v>42.877271996139612</v>
      </c>
    </row>
    <row r="93" spans="1:6" x14ac:dyDescent="0.2">
      <c r="A93" s="160" t="s">
        <v>273</v>
      </c>
      <c r="B93" s="155" t="s">
        <v>533</v>
      </c>
      <c r="D93" s="222">
        <v>1950</v>
      </c>
      <c r="E93" s="162">
        <v>1767.68</v>
      </c>
      <c r="F93" s="242">
        <f t="shared" si="1"/>
        <v>90.650256410256418</v>
      </c>
    </row>
    <row r="94" spans="1:6" x14ac:dyDescent="0.2">
      <c r="A94" s="160" t="s">
        <v>275</v>
      </c>
      <c r="B94" s="155" t="s">
        <v>276</v>
      </c>
      <c r="D94" s="222">
        <v>1000</v>
      </c>
      <c r="F94" s="242">
        <f t="shared" si="1"/>
        <v>0</v>
      </c>
    </row>
    <row r="95" spans="1:6" x14ac:dyDescent="0.2">
      <c r="A95" s="160" t="s">
        <v>279</v>
      </c>
      <c r="B95" s="155" t="s">
        <v>266</v>
      </c>
      <c r="E95" s="162">
        <v>2202.79</v>
      </c>
      <c r="F95" s="242" t="e">
        <f t="shared" si="1"/>
        <v>#DIV/0!</v>
      </c>
    </row>
    <row r="96" spans="1:6" s="159" customFormat="1" x14ac:dyDescent="0.2">
      <c r="A96" s="158">
        <v>34</v>
      </c>
      <c r="B96" s="159" t="s">
        <v>281</v>
      </c>
      <c r="C96" s="164"/>
      <c r="D96" s="164">
        <f>SUM(D97:D98)</f>
        <v>3750</v>
      </c>
      <c r="E96" s="221">
        <f>SUM(E97:E98)</f>
        <v>571.67999999999995</v>
      </c>
      <c r="F96" s="241">
        <f t="shared" ref="F96:F159" si="2">E96/D96*100</f>
        <v>15.2448</v>
      </c>
    </row>
    <row r="97" spans="1:6" x14ac:dyDescent="0.2">
      <c r="A97" s="160" t="s">
        <v>290</v>
      </c>
      <c r="B97" s="155" t="s">
        <v>291</v>
      </c>
      <c r="D97" s="222">
        <v>3750</v>
      </c>
      <c r="E97" s="162">
        <v>546</v>
      </c>
      <c r="F97" s="242">
        <f t="shared" si="2"/>
        <v>14.56</v>
      </c>
    </row>
    <row r="98" spans="1:6" x14ac:dyDescent="0.2">
      <c r="A98" s="160" t="s">
        <v>292</v>
      </c>
      <c r="B98" s="155" t="s">
        <v>293</v>
      </c>
      <c r="E98" s="162">
        <v>25.68</v>
      </c>
      <c r="F98" s="242" t="e">
        <f t="shared" si="2"/>
        <v>#DIV/0!</v>
      </c>
    </row>
    <row r="99" spans="1:6" s="159" customFormat="1" x14ac:dyDescent="0.2">
      <c r="A99" s="158">
        <v>38</v>
      </c>
      <c r="B99" s="159" t="s">
        <v>359</v>
      </c>
      <c r="C99" s="164"/>
      <c r="D99" s="164"/>
      <c r="E99" s="221">
        <f>SUM(E100)</f>
        <v>660</v>
      </c>
      <c r="F99" s="241" t="e">
        <f t="shared" si="2"/>
        <v>#DIV/0!</v>
      </c>
    </row>
    <row r="100" spans="1:6" x14ac:dyDescent="0.2">
      <c r="A100" s="160" t="s">
        <v>361</v>
      </c>
      <c r="B100" s="155" t="s">
        <v>362</v>
      </c>
      <c r="E100" s="162">
        <v>660</v>
      </c>
      <c r="F100" s="242" t="e">
        <f t="shared" si="2"/>
        <v>#DIV/0!</v>
      </c>
    </row>
    <row r="101" spans="1:6" s="159" customFormat="1" x14ac:dyDescent="0.2">
      <c r="A101" s="158">
        <v>39</v>
      </c>
      <c r="B101" s="159" t="s">
        <v>534</v>
      </c>
      <c r="C101" s="164"/>
      <c r="D101" s="164">
        <f>SUM(D102)</f>
        <v>0</v>
      </c>
      <c r="E101" s="221">
        <f>SUM(E102)</f>
        <v>2335</v>
      </c>
      <c r="F101" s="241" t="e">
        <f t="shared" si="2"/>
        <v>#DIV/0!</v>
      </c>
    </row>
    <row r="102" spans="1:6" x14ac:dyDescent="0.2">
      <c r="A102" s="160" t="s">
        <v>535</v>
      </c>
      <c r="B102" s="155" t="s">
        <v>536</v>
      </c>
      <c r="E102" s="162">
        <v>2335</v>
      </c>
      <c r="F102" s="242" t="e">
        <f t="shared" si="2"/>
        <v>#DIV/0!</v>
      </c>
    </row>
    <row r="103" spans="1:6" s="159" customFormat="1" x14ac:dyDescent="0.2">
      <c r="A103" s="158">
        <v>42</v>
      </c>
      <c r="B103" s="159" t="s">
        <v>400</v>
      </c>
      <c r="C103" s="164"/>
      <c r="D103" s="164">
        <f>SUM(D104:D109)</f>
        <v>28920</v>
      </c>
      <c r="E103" s="221">
        <f>SUM(E104:E109)</f>
        <v>25815.430000000004</v>
      </c>
      <c r="F103" s="241">
        <f t="shared" si="2"/>
        <v>89.264972337482732</v>
      </c>
    </row>
    <row r="104" spans="1:6" x14ac:dyDescent="0.2">
      <c r="A104" s="160" t="s">
        <v>409</v>
      </c>
      <c r="B104" s="155" t="s">
        <v>173</v>
      </c>
      <c r="D104" s="222">
        <v>17000</v>
      </c>
      <c r="E104" s="162">
        <v>7460.18</v>
      </c>
      <c r="F104" s="242">
        <f t="shared" si="2"/>
        <v>43.883411764705883</v>
      </c>
    </row>
    <row r="105" spans="1:6" x14ac:dyDescent="0.2">
      <c r="A105" s="160" t="s">
        <v>410</v>
      </c>
      <c r="B105" s="155" t="s">
        <v>411</v>
      </c>
      <c r="D105" s="222">
        <v>4000</v>
      </c>
      <c r="E105" s="162">
        <v>4364.29</v>
      </c>
      <c r="F105" s="242">
        <f t="shared" si="2"/>
        <v>109.10724999999999</v>
      </c>
    </row>
    <row r="106" spans="1:6" x14ac:dyDescent="0.2">
      <c r="A106" s="160" t="s">
        <v>413</v>
      </c>
      <c r="B106" s="155" t="s">
        <v>414</v>
      </c>
      <c r="D106" s="222">
        <v>3000</v>
      </c>
      <c r="E106" s="162">
        <v>13346.18</v>
      </c>
      <c r="F106" s="242">
        <f t="shared" si="2"/>
        <v>444.87266666666665</v>
      </c>
    </row>
    <row r="107" spans="1:6" x14ac:dyDescent="0.2">
      <c r="A107" s="160" t="s">
        <v>415</v>
      </c>
      <c r="B107" s="155" t="s">
        <v>527</v>
      </c>
      <c r="D107" s="222">
        <v>4000</v>
      </c>
      <c r="F107" s="242">
        <f t="shared" si="2"/>
        <v>0</v>
      </c>
    </row>
    <row r="108" spans="1:6" x14ac:dyDescent="0.2">
      <c r="A108" s="160" t="s">
        <v>418</v>
      </c>
      <c r="B108" s="155" t="s">
        <v>178</v>
      </c>
      <c r="D108" s="222">
        <v>920</v>
      </c>
      <c r="E108" s="162">
        <v>325.58</v>
      </c>
      <c r="F108" s="242">
        <f t="shared" si="2"/>
        <v>35.389130434782608</v>
      </c>
    </row>
    <row r="109" spans="1:6" x14ac:dyDescent="0.2">
      <c r="A109" s="160" t="s">
        <v>425</v>
      </c>
      <c r="B109" s="155" t="s">
        <v>426</v>
      </c>
      <c r="E109" s="162">
        <v>319.2</v>
      </c>
      <c r="F109" s="242" t="e">
        <f t="shared" si="2"/>
        <v>#DIV/0!</v>
      </c>
    </row>
    <row r="110" spans="1:6" x14ac:dyDescent="0.2">
      <c r="A110" s="185">
        <v>51</v>
      </c>
      <c r="B110" s="186" t="s">
        <v>488</v>
      </c>
      <c r="C110" s="224">
        <f>SUM(C111,C115,C134,C138,C140,C144,C153)</f>
        <v>7403262</v>
      </c>
      <c r="D110" s="224">
        <f>D111+D115+D146+D138+D140+D142+D136+D134+D153+D144</f>
        <v>1181063</v>
      </c>
      <c r="E110" s="225">
        <f>E111+E115+E146+E138+E140+E142+E136+E134+E153+E144</f>
        <v>1389917.82</v>
      </c>
      <c r="F110" s="244">
        <f t="shared" si="2"/>
        <v>117.68363076313457</v>
      </c>
    </row>
    <row r="111" spans="1:6" x14ac:dyDescent="0.2">
      <c r="A111" s="158" t="s">
        <v>193</v>
      </c>
      <c r="B111" s="163" t="s">
        <v>194</v>
      </c>
      <c r="C111" s="164">
        <v>3923406</v>
      </c>
      <c r="D111" s="164">
        <f>SUM(D112:D114)</f>
        <v>406189</v>
      </c>
      <c r="E111" s="221">
        <f>SUM(E112:E114)</f>
        <v>472625.31</v>
      </c>
      <c r="F111" s="241">
        <f t="shared" si="2"/>
        <v>116.3560091484506</v>
      </c>
    </row>
    <row r="112" spans="1:6" x14ac:dyDescent="0.2">
      <c r="A112" s="160">
        <v>3111</v>
      </c>
      <c r="B112" s="155" t="s">
        <v>198</v>
      </c>
      <c r="D112" s="222">
        <v>406189</v>
      </c>
      <c r="E112" s="162">
        <f>391977.35-16.69</f>
        <v>391960.66</v>
      </c>
      <c r="F112" s="242">
        <f t="shared" si="2"/>
        <v>96.49711341272166</v>
      </c>
    </row>
    <row r="113" spans="1:6" x14ac:dyDescent="0.2">
      <c r="A113" s="160">
        <v>3121</v>
      </c>
      <c r="B113" s="155" t="s">
        <v>206</v>
      </c>
      <c r="D113" s="222">
        <v>0</v>
      </c>
      <c r="E113" s="162">
        <v>22725.200000000001</v>
      </c>
      <c r="F113" s="242" t="e">
        <f t="shared" si="2"/>
        <v>#DIV/0!</v>
      </c>
    </row>
    <row r="114" spans="1:6" x14ac:dyDescent="0.2">
      <c r="A114" s="160">
        <v>3132</v>
      </c>
      <c r="B114" s="155" t="s">
        <v>213</v>
      </c>
      <c r="D114" s="222">
        <v>0</v>
      </c>
      <c r="E114" s="162">
        <v>57939.45</v>
      </c>
      <c r="F114" s="242" t="e">
        <f t="shared" si="2"/>
        <v>#DIV/0!</v>
      </c>
    </row>
    <row r="115" spans="1:6" x14ac:dyDescent="0.2">
      <c r="A115" s="158">
        <v>32</v>
      </c>
      <c r="B115" s="163" t="s">
        <v>217</v>
      </c>
      <c r="C115" s="164">
        <v>3393174</v>
      </c>
      <c r="D115" s="164">
        <f>SUM(D116:D133)</f>
        <v>742374</v>
      </c>
      <c r="E115" s="221">
        <f>SUM(E116:E133)</f>
        <v>283615.64</v>
      </c>
      <c r="F115" s="241">
        <f t="shared" si="2"/>
        <v>38.203875674525243</v>
      </c>
    </row>
    <row r="116" spans="1:6" x14ac:dyDescent="0.2">
      <c r="A116" s="160">
        <v>3211</v>
      </c>
      <c r="B116" s="155" t="s">
        <v>221</v>
      </c>
      <c r="D116" s="222">
        <v>95000</v>
      </c>
      <c r="E116" s="162">
        <v>98030.720000000001</v>
      </c>
      <c r="F116" s="242">
        <f t="shared" si="2"/>
        <v>103.19023157894738</v>
      </c>
    </row>
    <row r="117" spans="1:6" x14ac:dyDescent="0.2">
      <c r="A117" s="160">
        <v>3212</v>
      </c>
      <c r="B117" s="155" t="s">
        <v>223</v>
      </c>
      <c r="D117" s="222">
        <v>0</v>
      </c>
      <c r="E117" s="162">
        <v>7746.33</v>
      </c>
      <c r="F117" s="242" t="e">
        <f t="shared" si="2"/>
        <v>#DIV/0!</v>
      </c>
    </row>
    <row r="118" spans="1:6" x14ac:dyDescent="0.2">
      <c r="A118" s="160">
        <v>3213</v>
      </c>
      <c r="B118" s="155" t="s">
        <v>225</v>
      </c>
      <c r="D118" s="222">
        <v>6100</v>
      </c>
      <c r="E118" s="162">
        <v>28142.99</v>
      </c>
      <c r="F118" s="242">
        <f t="shared" si="2"/>
        <v>461.36049180327871</v>
      </c>
    </row>
    <row r="119" spans="1:6" x14ac:dyDescent="0.2">
      <c r="A119" s="160">
        <v>3221</v>
      </c>
      <c r="B119" s="155" t="s">
        <v>231</v>
      </c>
      <c r="D119" s="222">
        <v>500</v>
      </c>
      <c r="E119" s="162">
        <v>80.42</v>
      </c>
      <c r="F119" s="242">
        <f t="shared" si="2"/>
        <v>16.084</v>
      </c>
    </row>
    <row r="120" spans="1:6" x14ac:dyDescent="0.2">
      <c r="A120" s="160">
        <v>3222</v>
      </c>
      <c r="B120" s="155" t="s">
        <v>233</v>
      </c>
      <c r="D120" s="222">
        <v>0</v>
      </c>
      <c r="E120" s="162">
        <v>14150.71</v>
      </c>
      <c r="F120" s="242" t="e">
        <f t="shared" si="2"/>
        <v>#DIV/0!</v>
      </c>
    </row>
    <row r="121" spans="1:6" x14ac:dyDescent="0.2">
      <c r="A121" s="160">
        <v>3224</v>
      </c>
      <c r="B121" s="155" t="s">
        <v>237</v>
      </c>
      <c r="D121" s="222">
        <v>0</v>
      </c>
      <c r="E121" s="162">
        <v>2977.56</v>
      </c>
      <c r="F121" s="242" t="e">
        <f t="shared" si="2"/>
        <v>#DIV/0!</v>
      </c>
    </row>
    <row r="122" spans="1:6" x14ac:dyDescent="0.2">
      <c r="A122" s="160">
        <v>3225</v>
      </c>
      <c r="B122" s="155" t="s">
        <v>531</v>
      </c>
      <c r="D122" s="222">
        <v>0</v>
      </c>
      <c r="E122" s="162">
        <v>188.15</v>
      </c>
      <c r="F122" s="242" t="e">
        <f t="shared" si="2"/>
        <v>#DIV/0!</v>
      </c>
    </row>
    <row r="123" spans="1:6" x14ac:dyDescent="0.2">
      <c r="A123" s="160">
        <v>3227</v>
      </c>
      <c r="B123" s="155" t="s">
        <v>241</v>
      </c>
      <c r="D123" s="222">
        <v>0</v>
      </c>
      <c r="E123" s="162">
        <v>93.28</v>
      </c>
      <c r="F123" s="242" t="e">
        <f t="shared" si="2"/>
        <v>#DIV/0!</v>
      </c>
    </row>
    <row r="124" spans="1:6" x14ac:dyDescent="0.2">
      <c r="A124" s="160">
        <v>3231</v>
      </c>
      <c r="B124" s="155" t="s">
        <v>532</v>
      </c>
      <c r="D124" s="222">
        <v>0</v>
      </c>
      <c r="E124" s="162">
        <v>1379.95</v>
      </c>
      <c r="F124" s="242" t="e">
        <f t="shared" si="2"/>
        <v>#DIV/0!</v>
      </c>
    </row>
    <row r="125" spans="1:6" x14ac:dyDescent="0.2">
      <c r="A125" s="160">
        <v>3232</v>
      </c>
      <c r="B125" s="155" t="s">
        <v>247</v>
      </c>
      <c r="D125" s="222">
        <v>13000</v>
      </c>
      <c r="E125" s="162">
        <v>55</v>
      </c>
      <c r="F125" s="242">
        <f t="shared" si="2"/>
        <v>0.42307692307692307</v>
      </c>
    </row>
    <row r="126" spans="1:6" x14ac:dyDescent="0.2">
      <c r="A126" s="160">
        <v>3233</v>
      </c>
      <c r="B126" s="155" t="s">
        <v>249</v>
      </c>
      <c r="D126" s="222">
        <v>11300</v>
      </c>
      <c r="E126" s="162">
        <v>2000</v>
      </c>
      <c r="F126" s="242">
        <f t="shared" si="2"/>
        <v>17.699115044247787</v>
      </c>
    </row>
    <row r="127" spans="1:6" x14ac:dyDescent="0.2">
      <c r="A127" s="160">
        <v>3235</v>
      </c>
      <c r="B127" s="155" t="s">
        <v>253</v>
      </c>
      <c r="D127" s="222">
        <v>0</v>
      </c>
      <c r="E127" s="162">
        <v>6845.16</v>
      </c>
      <c r="F127" s="242" t="e">
        <f t="shared" si="2"/>
        <v>#DIV/0!</v>
      </c>
    </row>
    <row r="128" spans="1:6" x14ac:dyDescent="0.2">
      <c r="A128" s="160">
        <v>3237</v>
      </c>
      <c r="B128" s="155" t="s">
        <v>257</v>
      </c>
      <c r="D128" s="222">
        <v>126000</v>
      </c>
      <c r="E128" s="162">
        <v>71701.48</v>
      </c>
      <c r="F128" s="242">
        <f t="shared" si="2"/>
        <v>56.905936507936502</v>
      </c>
    </row>
    <row r="129" spans="1:6" x14ac:dyDescent="0.2">
      <c r="A129" s="160">
        <v>3239</v>
      </c>
      <c r="B129" s="155" t="s">
        <v>261</v>
      </c>
      <c r="D129" s="222">
        <v>0</v>
      </c>
      <c r="E129" s="162">
        <v>2423.75</v>
      </c>
      <c r="F129" s="242" t="e">
        <f t="shared" si="2"/>
        <v>#DIV/0!</v>
      </c>
    </row>
    <row r="130" spans="1:6" x14ac:dyDescent="0.2">
      <c r="A130" s="160">
        <v>3241</v>
      </c>
      <c r="B130" s="155" t="s">
        <v>263</v>
      </c>
      <c r="D130" s="222">
        <v>0</v>
      </c>
      <c r="E130" s="162">
        <v>14382.8</v>
      </c>
      <c r="F130" s="242" t="e">
        <f t="shared" si="2"/>
        <v>#DIV/0!</v>
      </c>
    </row>
    <row r="131" spans="1:6" x14ac:dyDescent="0.2">
      <c r="A131" s="160">
        <v>3293</v>
      </c>
      <c r="B131" s="155" t="s">
        <v>272</v>
      </c>
      <c r="D131" s="222">
        <v>24150</v>
      </c>
      <c r="E131" s="162">
        <v>32549.94</v>
      </c>
      <c r="F131" s="242">
        <f t="shared" si="2"/>
        <v>134.78236024844722</v>
      </c>
    </row>
    <row r="132" spans="1:6" x14ac:dyDescent="0.2">
      <c r="A132" s="160">
        <v>3294</v>
      </c>
      <c r="B132" s="155" t="s">
        <v>533</v>
      </c>
      <c r="D132" s="222">
        <v>1700</v>
      </c>
      <c r="E132" s="162">
        <v>0</v>
      </c>
      <c r="F132" s="242">
        <f t="shared" si="2"/>
        <v>0</v>
      </c>
    </row>
    <row r="133" spans="1:6" x14ac:dyDescent="0.2">
      <c r="A133" s="160">
        <v>3299</v>
      </c>
      <c r="B133" s="155" t="s">
        <v>266</v>
      </c>
      <c r="D133" s="222">
        <v>464624</v>
      </c>
      <c r="E133" s="162">
        <v>867.4</v>
      </c>
      <c r="F133" s="242">
        <f t="shared" si="2"/>
        <v>0.18668859120493131</v>
      </c>
    </row>
    <row r="134" spans="1:6" x14ac:dyDescent="0.2">
      <c r="A134" s="158">
        <v>34</v>
      </c>
      <c r="B134" s="163" t="s">
        <v>281</v>
      </c>
      <c r="C134" s="164">
        <v>3192</v>
      </c>
      <c r="D134" s="164">
        <f>D135</f>
        <v>0</v>
      </c>
      <c r="E134" s="221">
        <f>E135</f>
        <v>16.690000000000001</v>
      </c>
      <c r="F134" s="241" t="e">
        <f t="shared" si="2"/>
        <v>#DIV/0!</v>
      </c>
    </row>
    <row r="135" spans="1:6" x14ac:dyDescent="0.2">
      <c r="A135" s="160">
        <v>3432</v>
      </c>
      <c r="B135" s="155" t="s">
        <v>293</v>
      </c>
      <c r="D135" s="222">
        <v>0</v>
      </c>
      <c r="E135" s="162">
        <v>16.690000000000001</v>
      </c>
      <c r="F135" s="242" t="e">
        <f t="shared" si="2"/>
        <v>#DIV/0!</v>
      </c>
    </row>
    <row r="136" spans="1:6" x14ac:dyDescent="0.2">
      <c r="A136" s="158">
        <v>36</v>
      </c>
      <c r="B136" s="159" t="s">
        <v>537</v>
      </c>
      <c r="C136" s="226">
        <v>83680</v>
      </c>
      <c r="D136" s="164">
        <f>D137</f>
        <v>0</v>
      </c>
      <c r="E136" s="221">
        <f>E137</f>
        <v>1435.62</v>
      </c>
      <c r="F136" s="242" t="e">
        <f t="shared" si="2"/>
        <v>#DIV/0!</v>
      </c>
    </row>
    <row r="137" spans="1:6" x14ac:dyDescent="0.2">
      <c r="A137" s="160">
        <v>3693</v>
      </c>
      <c r="B137" s="155" t="s">
        <v>86</v>
      </c>
      <c r="D137" s="222">
        <v>0</v>
      </c>
      <c r="E137" s="162">
        <v>1435.62</v>
      </c>
      <c r="F137" s="242" t="e">
        <f t="shared" si="2"/>
        <v>#DIV/0!</v>
      </c>
    </row>
    <row r="138" spans="1:6" s="159" customFormat="1" x14ac:dyDescent="0.2">
      <c r="A138" s="158">
        <v>37</v>
      </c>
      <c r="B138" s="159" t="s">
        <v>343</v>
      </c>
      <c r="C138" s="164">
        <v>65510</v>
      </c>
      <c r="D138" s="164">
        <f>D139</f>
        <v>0</v>
      </c>
      <c r="E138" s="221">
        <f>E139</f>
        <v>5972.53</v>
      </c>
      <c r="F138" s="241" t="e">
        <f t="shared" si="2"/>
        <v>#DIV/0!</v>
      </c>
    </row>
    <row r="139" spans="1:6" x14ac:dyDescent="0.2">
      <c r="A139" s="160">
        <v>3721</v>
      </c>
      <c r="B139" s="155" t="s">
        <v>353</v>
      </c>
      <c r="D139" s="222">
        <v>0</v>
      </c>
      <c r="E139" s="162">
        <v>5972.53</v>
      </c>
      <c r="F139" s="242" t="e">
        <f t="shared" si="2"/>
        <v>#DIV/0!</v>
      </c>
    </row>
    <row r="140" spans="1:6" s="159" customFormat="1" x14ac:dyDescent="0.2">
      <c r="A140" s="158">
        <v>38</v>
      </c>
      <c r="B140" s="159" t="s">
        <v>359</v>
      </c>
      <c r="C140" s="164">
        <v>2000</v>
      </c>
      <c r="D140" s="164">
        <f>D141</f>
        <v>0</v>
      </c>
      <c r="E140" s="221">
        <f>E141</f>
        <v>443018.83</v>
      </c>
      <c r="F140" s="241" t="e">
        <f t="shared" si="2"/>
        <v>#DIV/0!</v>
      </c>
    </row>
    <row r="141" spans="1:6" x14ac:dyDescent="0.2">
      <c r="A141" s="160">
        <v>3813</v>
      </c>
      <c r="B141" s="155" t="s">
        <v>366</v>
      </c>
      <c r="D141" s="222">
        <v>0</v>
      </c>
      <c r="E141" s="162">
        <v>443018.83</v>
      </c>
      <c r="F141" s="242" t="e">
        <f t="shared" si="2"/>
        <v>#DIV/0!</v>
      </c>
    </row>
    <row r="142" spans="1:6" s="159" customFormat="1" x14ac:dyDescent="0.2">
      <c r="A142" s="158">
        <v>39</v>
      </c>
      <c r="B142" s="159" t="s">
        <v>534</v>
      </c>
      <c r="C142" s="164"/>
      <c r="D142" s="164">
        <f>D143</f>
        <v>0</v>
      </c>
      <c r="E142" s="221">
        <f>E143</f>
        <v>-2335</v>
      </c>
      <c r="F142" s="241" t="e">
        <f t="shared" si="2"/>
        <v>#DIV/0!</v>
      </c>
    </row>
    <row r="143" spans="1:6" x14ac:dyDescent="0.2">
      <c r="A143" s="160">
        <v>3921</v>
      </c>
      <c r="B143" s="155" t="s">
        <v>536</v>
      </c>
      <c r="D143" s="222">
        <v>0</v>
      </c>
      <c r="E143" s="162">
        <v>-2335</v>
      </c>
      <c r="F143" s="242" t="e">
        <f t="shared" si="2"/>
        <v>#DIV/0!</v>
      </c>
    </row>
    <row r="144" spans="1:6" x14ac:dyDescent="0.2">
      <c r="A144" s="158" t="s">
        <v>387</v>
      </c>
      <c r="B144" s="159" t="s">
        <v>388</v>
      </c>
      <c r="C144" s="164">
        <v>9980</v>
      </c>
      <c r="D144" s="164">
        <v>0</v>
      </c>
      <c r="E144" s="221">
        <v>0</v>
      </c>
      <c r="F144" s="245" t="e">
        <f t="shared" si="2"/>
        <v>#DIV/0!</v>
      </c>
    </row>
    <row r="145" spans="1:6" x14ac:dyDescent="0.2">
      <c r="A145" s="160" t="s">
        <v>394</v>
      </c>
      <c r="B145" s="155" t="s">
        <v>395</v>
      </c>
      <c r="D145" s="222">
        <v>0</v>
      </c>
      <c r="E145" s="162">
        <v>0</v>
      </c>
      <c r="F145" s="242" t="e">
        <f t="shared" si="2"/>
        <v>#DIV/0!</v>
      </c>
    </row>
    <row r="146" spans="1:6" s="159" customFormat="1" x14ac:dyDescent="0.2">
      <c r="A146" s="158">
        <v>42</v>
      </c>
      <c r="B146" s="159" t="s">
        <v>400</v>
      </c>
      <c r="C146" s="226">
        <v>237176</v>
      </c>
      <c r="D146" s="164">
        <f>D147+D148+D149+D150+D151+D152</f>
        <v>32500</v>
      </c>
      <c r="E146" s="221">
        <f>E147+E148+E149+E150+E151+E152</f>
        <v>185568.2</v>
      </c>
      <c r="F146" s="241">
        <f t="shared" si="2"/>
        <v>570.97907692307695</v>
      </c>
    </row>
    <row r="147" spans="1:6" x14ac:dyDescent="0.2">
      <c r="A147" s="160">
        <v>4212</v>
      </c>
      <c r="B147" s="155" t="s">
        <v>169</v>
      </c>
      <c r="E147" s="162">
        <v>141509.89000000001</v>
      </c>
      <c r="F147" s="242" t="e">
        <f t="shared" si="2"/>
        <v>#DIV/0!</v>
      </c>
    </row>
    <row r="148" spans="1:6" x14ac:dyDescent="0.2">
      <c r="A148" s="160">
        <v>4221</v>
      </c>
      <c r="B148" s="155" t="s">
        <v>173</v>
      </c>
      <c r="D148" s="222">
        <v>12500</v>
      </c>
      <c r="E148" s="162">
        <v>0</v>
      </c>
      <c r="F148" s="242">
        <f t="shared" si="2"/>
        <v>0</v>
      </c>
    </row>
    <row r="149" spans="1:6" x14ac:dyDescent="0.2">
      <c r="A149" s="160">
        <v>4222</v>
      </c>
      <c r="B149" s="155" t="s">
        <v>411</v>
      </c>
      <c r="D149" s="222">
        <v>0</v>
      </c>
      <c r="E149" s="162">
        <v>369</v>
      </c>
      <c r="F149" s="242" t="e">
        <f t="shared" si="2"/>
        <v>#DIV/0!</v>
      </c>
    </row>
    <row r="150" spans="1:6" x14ac:dyDescent="0.2">
      <c r="A150" s="160">
        <v>4224</v>
      </c>
      <c r="B150" s="155" t="s">
        <v>414</v>
      </c>
      <c r="D150" s="222">
        <v>0</v>
      </c>
      <c r="E150" s="162">
        <v>37004.58</v>
      </c>
      <c r="F150" s="242" t="e">
        <f t="shared" si="2"/>
        <v>#DIV/0!</v>
      </c>
    </row>
    <row r="151" spans="1:6" x14ac:dyDescent="0.2">
      <c r="A151" s="160">
        <v>4225</v>
      </c>
      <c r="B151" s="155" t="s">
        <v>527</v>
      </c>
      <c r="D151" s="222">
        <v>20000</v>
      </c>
      <c r="E151" s="162">
        <v>6279.83</v>
      </c>
      <c r="F151" s="242">
        <f t="shared" si="2"/>
        <v>31.399149999999999</v>
      </c>
    </row>
    <row r="152" spans="1:6" x14ac:dyDescent="0.2">
      <c r="A152" s="160">
        <v>4227</v>
      </c>
      <c r="B152" s="155" t="s">
        <v>178</v>
      </c>
      <c r="D152" s="222">
        <v>0</v>
      </c>
      <c r="E152" s="162">
        <v>404.9</v>
      </c>
      <c r="F152" s="242" t="e">
        <f t="shared" si="2"/>
        <v>#DIV/0!</v>
      </c>
    </row>
    <row r="153" spans="1:6" x14ac:dyDescent="0.2">
      <c r="A153" s="158" t="s">
        <v>456</v>
      </c>
      <c r="B153" s="159" t="s">
        <v>457</v>
      </c>
      <c r="C153" s="227">
        <v>6000</v>
      </c>
      <c r="D153" s="164">
        <f>D154</f>
        <v>0</v>
      </c>
      <c r="E153" s="221">
        <f t="shared" ref="E153" si="3">E154</f>
        <v>0</v>
      </c>
      <c r="F153" s="245" t="e">
        <f t="shared" si="2"/>
        <v>#DIV/0!</v>
      </c>
    </row>
    <row r="154" spans="1:6" x14ac:dyDescent="0.2">
      <c r="A154" s="160" t="s">
        <v>463</v>
      </c>
      <c r="B154" s="155" t="s">
        <v>462</v>
      </c>
      <c r="C154" s="43"/>
      <c r="F154" s="242" t="e">
        <f t="shared" si="2"/>
        <v>#DIV/0!</v>
      </c>
    </row>
    <row r="155" spans="1:6" ht="25.5" x14ac:dyDescent="0.2">
      <c r="A155" s="198" t="s">
        <v>538</v>
      </c>
      <c r="B155" s="198" t="s">
        <v>539</v>
      </c>
      <c r="C155" s="217">
        <v>93049052</v>
      </c>
      <c r="D155" s="217">
        <v>4332161</v>
      </c>
      <c r="E155" s="218">
        <v>2101739.3699999996</v>
      </c>
      <c r="F155" s="252">
        <f t="shared" si="2"/>
        <v>48.514802889366294</v>
      </c>
    </row>
    <row r="156" spans="1:6" x14ac:dyDescent="0.2">
      <c r="A156" s="176">
        <v>31</v>
      </c>
      <c r="B156" s="177" t="s">
        <v>530</v>
      </c>
      <c r="C156" s="228"/>
      <c r="D156" s="228">
        <f>SUM(D157,D162,D188,D192,D197,D194)</f>
        <v>1749454</v>
      </c>
      <c r="E156" s="229">
        <f>SUM(E157,E162,E188,E192,E197,E194)</f>
        <v>1138188.3499999999</v>
      </c>
      <c r="F156" s="246">
        <f t="shared" si="2"/>
        <v>65.059632891176321</v>
      </c>
    </row>
    <row r="157" spans="1:6" s="159" customFormat="1" x14ac:dyDescent="0.2">
      <c r="A157" s="169">
        <v>31</v>
      </c>
      <c r="B157" s="169" t="s">
        <v>194</v>
      </c>
      <c r="C157" s="227"/>
      <c r="D157" s="227">
        <f>D158+D159+D160</f>
        <v>212395</v>
      </c>
      <c r="E157" s="230">
        <f>SUM(E158:E161)</f>
        <v>242193.46000000002</v>
      </c>
      <c r="F157" s="247">
        <f t="shared" si="2"/>
        <v>114.02973704654065</v>
      </c>
    </row>
    <row r="158" spans="1:6" x14ac:dyDescent="0.2">
      <c r="A158" s="199" t="s">
        <v>197</v>
      </c>
      <c r="B158" s="200" t="s">
        <v>198</v>
      </c>
      <c r="C158" s="227"/>
      <c r="D158" s="226">
        <v>152645</v>
      </c>
      <c r="E158" s="231">
        <v>121343.45000000001</v>
      </c>
      <c r="F158" s="248">
        <f t="shared" si="2"/>
        <v>79.4938910544073</v>
      </c>
    </row>
    <row r="159" spans="1:6" x14ac:dyDescent="0.2">
      <c r="A159" s="199" t="s">
        <v>207</v>
      </c>
      <c r="B159" s="200" t="s">
        <v>206</v>
      </c>
      <c r="C159" s="227"/>
      <c r="D159" s="226">
        <v>38300</v>
      </c>
      <c r="E159" s="231">
        <v>103726.69</v>
      </c>
      <c r="F159" s="248">
        <f t="shared" si="2"/>
        <v>270.8268668407311</v>
      </c>
    </row>
    <row r="160" spans="1:6" x14ac:dyDescent="0.2">
      <c r="A160" s="199" t="s">
        <v>212</v>
      </c>
      <c r="B160" s="200" t="s">
        <v>213</v>
      </c>
      <c r="C160" s="227"/>
      <c r="D160" s="226">
        <v>21450</v>
      </c>
      <c r="E160" s="231">
        <v>17000.189999999999</v>
      </c>
      <c r="F160" s="248">
        <f t="shared" ref="F160:F223" si="4">E160/D160*100</f>
        <v>79.254965034965025</v>
      </c>
    </row>
    <row r="161" spans="1:6" x14ac:dyDescent="0.2">
      <c r="A161" s="199" t="s">
        <v>214</v>
      </c>
      <c r="B161" s="200" t="s">
        <v>215</v>
      </c>
      <c r="C161" s="226"/>
      <c r="D161" s="226"/>
      <c r="E161" s="231">
        <v>123.13</v>
      </c>
      <c r="F161" s="248" t="e">
        <f t="shared" si="4"/>
        <v>#DIV/0!</v>
      </c>
    </row>
    <row r="162" spans="1:6" s="159" customFormat="1" x14ac:dyDescent="0.2">
      <c r="A162" s="170">
        <v>32</v>
      </c>
      <c r="B162" s="169" t="s">
        <v>217</v>
      </c>
      <c r="C162" s="227"/>
      <c r="D162" s="227">
        <f>SUM(D163:D187)</f>
        <v>1191870</v>
      </c>
      <c r="E162" s="230">
        <f>SUM(E163:E187)</f>
        <v>703675.18999999983</v>
      </c>
      <c r="F162" s="247">
        <f t="shared" si="4"/>
        <v>59.039592405211963</v>
      </c>
    </row>
    <row r="163" spans="1:6" x14ac:dyDescent="0.2">
      <c r="A163" s="199" t="s">
        <v>220</v>
      </c>
      <c r="B163" s="200" t="s">
        <v>221</v>
      </c>
      <c r="C163" s="227"/>
      <c r="D163" s="226">
        <v>118000</v>
      </c>
      <c r="E163" s="231">
        <v>103076.4</v>
      </c>
      <c r="F163" s="248">
        <f t="shared" si="4"/>
        <v>87.352881355932197</v>
      </c>
    </row>
    <row r="164" spans="1:6" x14ac:dyDescent="0.2">
      <c r="A164" s="199" t="s">
        <v>222</v>
      </c>
      <c r="B164" s="200" t="s">
        <v>223</v>
      </c>
      <c r="C164" s="227"/>
      <c r="D164" s="226">
        <v>9754</v>
      </c>
      <c r="E164" s="231">
        <v>3900.3199999999997</v>
      </c>
      <c r="F164" s="248">
        <f t="shared" si="4"/>
        <v>39.986877178593396</v>
      </c>
    </row>
    <row r="165" spans="1:6" x14ac:dyDescent="0.2">
      <c r="A165" s="199" t="s">
        <v>224</v>
      </c>
      <c r="B165" s="200" t="s">
        <v>225</v>
      </c>
      <c r="C165" s="227"/>
      <c r="D165" s="226">
        <v>25000</v>
      </c>
      <c r="E165" s="231">
        <v>10293.459999999999</v>
      </c>
      <c r="F165" s="248">
        <f t="shared" si="4"/>
        <v>41.173839999999998</v>
      </c>
    </row>
    <row r="166" spans="1:6" x14ac:dyDescent="0.2">
      <c r="A166" s="199" t="s">
        <v>230</v>
      </c>
      <c r="B166" s="200" t="s">
        <v>231</v>
      </c>
      <c r="C166" s="227"/>
      <c r="D166" s="226">
        <v>13000</v>
      </c>
      <c r="E166" s="231">
        <v>43395.420000000006</v>
      </c>
      <c r="F166" s="248">
        <f t="shared" si="4"/>
        <v>333.81092307692313</v>
      </c>
    </row>
    <row r="167" spans="1:6" x14ac:dyDescent="0.2">
      <c r="A167" s="199" t="s">
        <v>232</v>
      </c>
      <c r="B167" s="200" t="s">
        <v>233</v>
      </c>
      <c r="C167" s="227"/>
      <c r="D167" s="226">
        <v>146</v>
      </c>
      <c r="E167" s="231">
        <v>2385.27</v>
      </c>
      <c r="F167" s="248">
        <f t="shared" si="4"/>
        <v>1633.7465753424656</v>
      </c>
    </row>
    <row r="168" spans="1:6" x14ac:dyDescent="0.2">
      <c r="A168" s="199" t="s">
        <v>234</v>
      </c>
      <c r="B168" s="200" t="s">
        <v>235</v>
      </c>
      <c r="C168" s="227"/>
      <c r="D168" s="226">
        <v>1000</v>
      </c>
      <c r="E168" s="231">
        <v>3288.33</v>
      </c>
      <c r="F168" s="248">
        <f t="shared" si="4"/>
        <v>328.83299999999997</v>
      </c>
    </row>
    <row r="169" spans="1:6" x14ac:dyDescent="0.2">
      <c r="A169" s="199" t="s">
        <v>236</v>
      </c>
      <c r="B169" s="200" t="s">
        <v>237</v>
      </c>
      <c r="C169" s="227"/>
      <c r="D169" s="226">
        <v>35417</v>
      </c>
      <c r="E169" s="231">
        <v>39242.6</v>
      </c>
      <c r="F169" s="248">
        <f t="shared" si="4"/>
        <v>110.80159245560041</v>
      </c>
    </row>
    <row r="170" spans="1:6" x14ac:dyDescent="0.2">
      <c r="A170" s="199" t="s">
        <v>238</v>
      </c>
      <c r="B170" s="200" t="s">
        <v>531</v>
      </c>
      <c r="C170" s="227"/>
      <c r="D170" s="226">
        <v>263</v>
      </c>
      <c r="E170" s="231">
        <v>862.53</v>
      </c>
      <c r="F170" s="248">
        <f t="shared" si="4"/>
        <v>327.95817490494295</v>
      </c>
    </row>
    <row r="171" spans="1:6" x14ac:dyDescent="0.2">
      <c r="A171" s="199" t="s">
        <v>240</v>
      </c>
      <c r="B171" s="200" t="s">
        <v>241</v>
      </c>
      <c r="C171" s="227"/>
      <c r="D171" s="226">
        <v>1019</v>
      </c>
      <c r="E171" s="231">
        <v>2364.9499999999998</v>
      </c>
      <c r="F171" s="248">
        <f t="shared" si="4"/>
        <v>232.08537782139351</v>
      </c>
    </row>
    <row r="172" spans="1:6" x14ac:dyDescent="0.2">
      <c r="A172" s="199" t="s">
        <v>244</v>
      </c>
      <c r="B172" s="200" t="s">
        <v>532</v>
      </c>
      <c r="C172" s="227"/>
      <c r="D172" s="226">
        <v>12990</v>
      </c>
      <c r="E172" s="231">
        <v>7419.82</v>
      </c>
      <c r="F172" s="248">
        <f t="shared" si="4"/>
        <v>57.119476520400305</v>
      </c>
    </row>
    <row r="173" spans="1:6" x14ac:dyDescent="0.2">
      <c r="A173" s="199" t="s">
        <v>246</v>
      </c>
      <c r="B173" s="200" t="s">
        <v>247</v>
      </c>
      <c r="C173" s="227"/>
      <c r="D173" s="226">
        <v>263393</v>
      </c>
      <c r="E173" s="231">
        <v>33358.370000000003</v>
      </c>
      <c r="F173" s="248">
        <f t="shared" si="4"/>
        <v>12.664865808886342</v>
      </c>
    </row>
    <row r="174" spans="1:6" x14ac:dyDescent="0.2">
      <c r="A174" s="199" t="s">
        <v>248</v>
      </c>
      <c r="B174" s="200" t="s">
        <v>249</v>
      </c>
      <c r="C174" s="227"/>
      <c r="D174" s="226">
        <v>20000</v>
      </c>
      <c r="E174" s="231">
        <v>31394.81</v>
      </c>
      <c r="F174" s="248">
        <f t="shared" si="4"/>
        <v>156.97405000000001</v>
      </c>
    </row>
    <row r="175" spans="1:6" x14ac:dyDescent="0.2">
      <c r="A175" s="199" t="s">
        <v>250</v>
      </c>
      <c r="B175" s="200" t="s">
        <v>251</v>
      </c>
      <c r="C175" s="227"/>
      <c r="D175" s="226">
        <v>1424</v>
      </c>
      <c r="E175" s="231">
        <v>667.01</v>
      </c>
      <c r="F175" s="248">
        <f t="shared" si="4"/>
        <v>46.840589887640448</v>
      </c>
    </row>
    <row r="176" spans="1:6" x14ac:dyDescent="0.2">
      <c r="A176" s="199" t="s">
        <v>252</v>
      </c>
      <c r="B176" s="200" t="s">
        <v>253</v>
      </c>
      <c r="C176" s="227"/>
      <c r="D176" s="226">
        <v>24231</v>
      </c>
      <c r="E176" s="231">
        <v>29117.73</v>
      </c>
      <c r="F176" s="248">
        <f t="shared" si="4"/>
        <v>120.16726507366597</v>
      </c>
    </row>
    <row r="177" spans="1:6" x14ac:dyDescent="0.2">
      <c r="A177" s="199" t="s">
        <v>254</v>
      </c>
      <c r="B177" s="200" t="s">
        <v>255</v>
      </c>
      <c r="C177" s="227"/>
      <c r="D177" s="226">
        <v>62</v>
      </c>
      <c r="E177" s="231">
        <v>17973</v>
      </c>
      <c r="F177" s="248">
        <f t="shared" si="4"/>
        <v>28988.709677419352</v>
      </c>
    </row>
    <row r="178" spans="1:6" x14ac:dyDescent="0.2">
      <c r="A178" s="199" t="s">
        <v>256</v>
      </c>
      <c r="B178" s="200" t="s">
        <v>257</v>
      </c>
      <c r="C178" s="227"/>
      <c r="D178" s="226">
        <v>220000</v>
      </c>
      <c r="E178" s="231">
        <v>282495.86</v>
      </c>
      <c r="F178" s="248">
        <f t="shared" si="4"/>
        <v>128.40720909090908</v>
      </c>
    </row>
    <row r="179" spans="1:6" x14ac:dyDescent="0.2">
      <c r="A179" s="199" t="s">
        <v>258</v>
      </c>
      <c r="B179" s="200" t="s">
        <v>259</v>
      </c>
      <c r="C179" s="227"/>
      <c r="D179" s="226">
        <v>1545</v>
      </c>
      <c r="E179" s="231">
        <v>27067.730000000003</v>
      </c>
      <c r="F179" s="248">
        <f t="shared" si="4"/>
        <v>1751.9566343042072</v>
      </c>
    </row>
    <row r="180" spans="1:6" x14ac:dyDescent="0.2">
      <c r="A180" s="199" t="s">
        <v>260</v>
      </c>
      <c r="B180" s="200" t="s">
        <v>261</v>
      </c>
      <c r="C180" s="227"/>
      <c r="D180" s="226">
        <v>19000</v>
      </c>
      <c r="E180" s="231">
        <v>28377.1</v>
      </c>
      <c r="F180" s="248">
        <f t="shared" si="4"/>
        <v>149.35315789473685</v>
      </c>
    </row>
    <row r="181" spans="1:6" x14ac:dyDescent="0.2">
      <c r="A181" s="199" t="s">
        <v>264</v>
      </c>
      <c r="B181" s="200" t="s">
        <v>263</v>
      </c>
      <c r="C181" s="227"/>
      <c r="D181" s="226">
        <v>6884</v>
      </c>
      <c r="E181" s="231">
        <v>8137.35</v>
      </c>
      <c r="F181" s="248">
        <f t="shared" si="4"/>
        <v>118.20671121441025</v>
      </c>
    </row>
    <row r="182" spans="1:6" x14ac:dyDescent="0.2">
      <c r="A182" s="199" t="s">
        <v>269</v>
      </c>
      <c r="B182" s="200" t="s">
        <v>270</v>
      </c>
      <c r="C182" s="227"/>
      <c r="D182" s="226">
        <v>309</v>
      </c>
      <c r="E182" s="231"/>
      <c r="F182" s="248">
        <f t="shared" si="4"/>
        <v>0</v>
      </c>
    </row>
    <row r="183" spans="1:6" x14ac:dyDescent="0.2">
      <c r="A183" s="199" t="s">
        <v>271</v>
      </c>
      <c r="B183" s="200" t="s">
        <v>272</v>
      </c>
      <c r="C183" s="227"/>
      <c r="D183" s="226">
        <v>12327</v>
      </c>
      <c r="E183" s="231">
        <v>13109.599999999999</v>
      </c>
      <c r="F183" s="248">
        <f t="shared" si="4"/>
        <v>106.34866553094831</v>
      </c>
    </row>
    <row r="184" spans="1:6" x14ac:dyDescent="0.2">
      <c r="A184" s="199" t="s">
        <v>273</v>
      </c>
      <c r="B184" s="200" t="s">
        <v>533</v>
      </c>
      <c r="C184" s="227"/>
      <c r="D184" s="226">
        <v>9759</v>
      </c>
      <c r="E184" s="231">
        <v>2661.86</v>
      </c>
      <c r="F184" s="248">
        <f t="shared" si="4"/>
        <v>27.275950404754585</v>
      </c>
    </row>
    <row r="185" spans="1:6" x14ac:dyDescent="0.2">
      <c r="A185" s="199" t="s">
        <v>275</v>
      </c>
      <c r="B185" s="200" t="s">
        <v>276</v>
      </c>
      <c r="C185" s="227"/>
      <c r="D185" s="226">
        <v>18809</v>
      </c>
      <c r="E185" s="231">
        <v>936.31999999999994</v>
      </c>
      <c r="F185" s="248">
        <f t="shared" si="4"/>
        <v>4.9780424264979528</v>
      </c>
    </row>
    <row r="186" spans="1:6" x14ac:dyDescent="0.2">
      <c r="A186" s="199" t="s">
        <v>277</v>
      </c>
      <c r="B186" s="200" t="s">
        <v>278</v>
      </c>
      <c r="C186" s="227"/>
      <c r="D186" s="226">
        <v>19344</v>
      </c>
      <c r="E186" s="231">
        <v>5944.41</v>
      </c>
      <c r="F186" s="248">
        <f t="shared" si="4"/>
        <v>30.729993796526056</v>
      </c>
    </row>
    <row r="187" spans="1:6" x14ac:dyDescent="0.2">
      <c r="A187" s="199" t="s">
        <v>279</v>
      </c>
      <c r="B187" s="200" t="s">
        <v>266</v>
      </c>
      <c r="C187" s="226"/>
      <c r="D187" s="226">
        <v>358194</v>
      </c>
      <c r="E187" s="231">
        <v>6204.94</v>
      </c>
      <c r="F187" s="248">
        <f t="shared" si="4"/>
        <v>1.7322847395545429</v>
      </c>
    </row>
    <row r="188" spans="1:6" s="159" customFormat="1" x14ac:dyDescent="0.2">
      <c r="A188" s="170">
        <v>34</v>
      </c>
      <c r="B188" s="169" t="s">
        <v>281</v>
      </c>
      <c r="C188" s="227"/>
      <c r="D188" s="227">
        <f>D189+D190+D191</f>
        <v>21750</v>
      </c>
      <c r="E188" s="230">
        <f>E189+E190+E191</f>
        <v>10887.65</v>
      </c>
      <c r="F188" s="247">
        <f t="shared" si="4"/>
        <v>50.058160919540228</v>
      </c>
    </row>
    <row r="189" spans="1:6" x14ac:dyDescent="0.2">
      <c r="A189" s="199" t="s">
        <v>290</v>
      </c>
      <c r="B189" s="200" t="s">
        <v>291</v>
      </c>
      <c r="C189" s="227"/>
      <c r="D189" s="226">
        <v>21250</v>
      </c>
      <c r="E189" s="231">
        <v>5985.78</v>
      </c>
      <c r="F189" s="248">
        <f t="shared" si="4"/>
        <v>28.168376470588235</v>
      </c>
    </row>
    <row r="190" spans="1:6" x14ac:dyDescent="0.2">
      <c r="A190" s="199" t="s">
        <v>292</v>
      </c>
      <c r="B190" s="200" t="s">
        <v>293</v>
      </c>
      <c r="C190" s="227"/>
      <c r="D190" s="226"/>
      <c r="E190" s="231">
        <v>749.49</v>
      </c>
      <c r="F190" s="248" t="e">
        <f t="shared" si="4"/>
        <v>#DIV/0!</v>
      </c>
    </row>
    <row r="191" spans="1:6" x14ac:dyDescent="0.2">
      <c r="A191" s="199" t="s">
        <v>294</v>
      </c>
      <c r="B191" s="200" t="s">
        <v>295</v>
      </c>
      <c r="C191" s="227"/>
      <c r="D191" s="226">
        <v>500</v>
      </c>
      <c r="E191" s="231">
        <v>4152.38</v>
      </c>
      <c r="F191" s="248">
        <f t="shared" si="4"/>
        <v>830.476</v>
      </c>
    </row>
    <row r="192" spans="1:6" s="159" customFormat="1" ht="25.5" x14ac:dyDescent="0.2">
      <c r="A192" s="170">
        <v>37</v>
      </c>
      <c r="B192" s="169" t="s">
        <v>343</v>
      </c>
      <c r="C192" s="227"/>
      <c r="D192" s="227">
        <f>D193</f>
        <v>12300</v>
      </c>
      <c r="E192" s="230">
        <f>E193</f>
        <v>15017.33</v>
      </c>
      <c r="F192" s="247">
        <f t="shared" si="4"/>
        <v>122.0921138211382</v>
      </c>
    </row>
    <row r="193" spans="1:9" x14ac:dyDescent="0.2">
      <c r="A193" s="199" t="s">
        <v>352</v>
      </c>
      <c r="B193" s="200" t="s">
        <v>353</v>
      </c>
      <c r="C193" s="227"/>
      <c r="D193" s="226">
        <v>12300</v>
      </c>
      <c r="E193" s="231">
        <v>15017.33</v>
      </c>
      <c r="F193" s="248">
        <f t="shared" si="4"/>
        <v>122.0921138211382</v>
      </c>
    </row>
    <row r="194" spans="1:9" s="159" customFormat="1" x14ac:dyDescent="0.2">
      <c r="A194" s="170">
        <v>38</v>
      </c>
      <c r="B194" s="169" t="s">
        <v>359</v>
      </c>
      <c r="C194" s="227"/>
      <c r="D194" s="227">
        <f>SUM(D195:D196)</f>
        <v>301250</v>
      </c>
      <c r="E194" s="230">
        <f>SUM(E195:E196)</f>
        <v>0</v>
      </c>
      <c r="F194" s="247">
        <f t="shared" si="4"/>
        <v>0</v>
      </c>
    </row>
    <row r="195" spans="1:9" x14ac:dyDescent="0.2">
      <c r="A195" s="199" t="s">
        <v>361</v>
      </c>
      <c r="B195" s="200" t="s">
        <v>362</v>
      </c>
      <c r="C195" s="226"/>
      <c r="D195" s="226">
        <v>1250</v>
      </c>
      <c r="E195" s="231"/>
      <c r="F195" s="248">
        <f t="shared" si="4"/>
        <v>0</v>
      </c>
    </row>
    <row r="196" spans="1:9" x14ac:dyDescent="0.2">
      <c r="A196" s="199" t="s">
        <v>378</v>
      </c>
      <c r="B196" s="200" t="s">
        <v>379</v>
      </c>
      <c r="C196" s="227"/>
      <c r="D196" s="226">
        <v>300000</v>
      </c>
      <c r="E196" s="230"/>
      <c r="F196" s="248">
        <f t="shared" si="4"/>
        <v>0</v>
      </c>
    </row>
    <row r="197" spans="1:9" s="159" customFormat="1" x14ac:dyDescent="0.2">
      <c r="A197" s="170">
        <v>42</v>
      </c>
      <c r="B197" s="169" t="s">
        <v>400</v>
      </c>
      <c r="C197" s="227"/>
      <c r="D197" s="227">
        <f>SUM(D198:D204)</f>
        <v>9889</v>
      </c>
      <c r="E197" s="230">
        <f>SUM(E198:E204)</f>
        <v>166414.72</v>
      </c>
      <c r="F197" s="247">
        <f t="shared" si="4"/>
        <v>1682.8265749823036</v>
      </c>
    </row>
    <row r="198" spans="1:9" x14ac:dyDescent="0.2">
      <c r="A198" s="199" t="s">
        <v>404</v>
      </c>
      <c r="B198" s="200" t="s">
        <v>169</v>
      </c>
      <c r="C198" s="226"/>
      <c r="D198" s="226"/>
      <c r="E198" s="231">
        <v>35661.79</v>
      </c>
      <c r="F198" s="248" t="e">
        <f t="shared" si="4"/>
        <v>#DIV/0!</v>
      </c>
    </row>
    <row r="199" spans="1:9" x14ac:dyDescent="0.2">
      <c r="A199" s="199" t="s">
        <v>409</v>
      </c>
      <c r="B199" s="200" t="s">
        <v>173</v>
      </c>
      <c r="C199" s="227"/>
      <c r="D199" s="226">
        <v>3000</v>
      </c>
      <c r="E199" s="231">
        <v>77776.570000000007</v>
      </c>
      <c r="F199" s="248">
        <f t="shared" si="4"/>
        <v>2592.5523333333335</v>
      </c>
    </row>
    <row r="200" spans="1:9" x14ac:dyDescent="0.2">
      <c r="A200" s="199" t="s">
        <v>410</v>
      </c>
      <c r="B200" s="200" t="s">
        <v>411</v>
      </c>
      <c r="C200" s="227"/>
      <c r="D200" s="226">
        <v>5412</v>
      </c>
      <c r="E200" s="231">
        <v>4060.56</v>
      </c>
      <c r="F200" s="248">
        <f t="shared" si="4"/>
        <v>75.028824833702885</v>
      </c>
    </row>
    <row r="201" spans="1:9" x14ac:dyDescent="0.2">
      <c r="A201" s="199" t="s">
        <v>413</v>
      </c>
      <c r="B201" s="200" t="s">
        <v>414</v>
      </c>
      <c r="C201" s="227"/>
      <c r="D201" s="226">
        <v>797</v>
      </c>
      <c r="E201" s="231"/>
      <c r="F201" s="248">
        <f t="shared" si="4"/>
        <v>0</v>
      </c>
    </row>
    <row r="202" spans="1:9" x14ac:dyDescent="0.2">
      <c r="A202" s="199" t="s">
        <v>415</v>
      </c>
      <c r="B202" s="200" t="s">
        <v>527</v>
      </c>
      <c r="C202" s="227"/>
      <c r="D202" s="226">
        <v>517</v>
      </c>
      <c r="E202" s="231">
        <v>29865</v>
      </c>
      <c r="F202" s="248">
        <f t="shared" si="4"/>
        <v>5776.5957446808516</v>
      </c>
    </row>
    <row r="203" spans="1:9" x14ac:dyDescent="0.2">
      <c r="A203" s="199" t="s">
        <v>418</v>
      </c>
      <c r="B203" s="200" t="s">
        <v>178</v>
      </c>
      <c r="C203" s="227"/>
      <c r="D203" s="226">
        <v>163</v>
      </c>
      <c r="E203" s="231"/>
      <c r="F203" s="248">
        <f t="shared" si="4"/>
        <v>0</v>
      </c>
    </row>
    <row r="204" spans="1:9" x14ac:dyDescent="0.2">
      <c r="A204" s="199" t="s">
        <v>438</v>
      </c>
      <c r="B204" s="200" t="s">
        <v>439</v>
      </c>
      <c r="C204" s="227"/>
      <c r="D204" s="226"/>
      <c r="E204" s="231">
        <v>19050.8</v>
      </c>
      <c r="F204" s="248" t="e">
        <f t="shared" si="4"/>
        <v>#DIV/0!</v>
      </c>
    </row>
    <row r="205" spans="1:9" x14ac:dyDescent="0.2">
      <c r="A205" s="182" t="s">
        <v>444</v>
      </c>
      <c r="B205" s="182" t="s">
        <v>484</v>
      </c>
      <c r="C205" s="232">
        <v>22730557</v>
      </c>
      <c r="D205" s="232">
        <f>SUM(D206,D211,D233,D236,D238,D240)</f>
        <v>770420</v>
      </c>
      <c r="E205" s="233">
        <f>SUM(E206,E211,E233,E236,E238,E240)</f>
        <v>132551.98000000001</v>
      </c>
      <c r="F205" s="249">
        <f t="shared" si="4"/>
        <v>17.205158225383556</v>
      </c>
      <c r="G205" s="182"/>
      <c r="I205" s="161"/>
    </row>
    <row r="206" spans="1:9" s="159" customFormat="1" x14ac:dyDescent="0.2">
      <c r="A206" s="158" t="s">
        <v>193</v>
      </c>
      <c r="B206" s="159" t="s">
        <v>194</v>
      </c>
      <c r="C206" s="164">
        <v>11077970</v>
      </c>
      <c r="D206" s="164">
        <f>SUM(D207:D210)</f>
        <v>5760</v>
      </c>
      <c r="E206" s="221">
        <f>SUM(E207:E210)</f>
        <v>3534.74</v>
      </c>
      <c r="F206" s="241">
        <f t="shared" si="4"/>
        <v>61.367013888888891</v>
      </c>
    </row>
    <row r="207" spans="1:9" x14ac:dyDescent="0.2">
      <c r="A207" s="160" t="s">
        <v>197</v>
      </c>
      <c r="B207" s="155" t="s">
        <v>198</v>
      </c>
      <c r="D207" s="222">
        <f>[2]IzvozJBRKIC649!$N$96</f>
        <v>4752</v>
      </c>
      <c r="E207" s="162">
        <v>0</v>
      </c>
      <c r="F207" s="242">
        <f t="shared" si="4"/>
        <v>0</v>
      </c>
    </row>
    <row r="208" spans="1:9" x14ac:dyDescent="0.2">
      <c r="A208" s="160" t="s">
        <v>199</v>
      </c>
      <c r="B208" s="155" t="s">
        <v>200</v>
      </c>
      <c r="D208" s="222">
        <f>[2]IzvozJBRKIC649!$N$97</f>
        <v>0</v>
      </c>
      <c r="F208" s="242" t="e">
        <f t="shared" si="4"/>
        <v>#DIV/0!</v>
      </c>
    </row>
    <row r="209" spans="1:6" x14ac:dyDescent="0.2">
      <c r="A209" s="160" t="s">
        <v>207</v>
      </c>
      <c r="B209" s="155" t="s">
        <v>206</v>
      </c>
      <c r="E209" s="162">
        <v>3534.74</v>
      </c>
      <c r="F209" s="242" t="e">
        <f t="shared" si="4"/>
        <v>#DIV/0!</v>
      </c>
    </row>
    <row r="210" spans="1:6" x14ac:dyDescent="0.2">
      <c r="A210" s="160" t="s">
        <v>212</v>
      </c>
      <c r="B210" s="155" t="s">
        <v>213</v>
      </c>
      <c r="D210" s="222">
        <f>[2]IzvozJBRKIC649!$N$98</f>
        <v>1008</v>
      </c>
      <c r="F210" s="242">
        <f t="shared" si="4"/>
        <v>0</v>
      </c>
    </row>
    <row r="211" spans="1:6" s="159" customFormat="1" x14ac:dyDescent="0.2">
      <c r="A211" s="158" t="s">
        <v>216</v>
      </c>
      <c r="B211" s="159" t="s">
        <v>217</v>
      </c>
      <c r="C211" s="164"/>
      <c r="D211" s="164">
        <f>SUM(D212:D232)</f>
        <v>737600</v>
      </c>
      <c r="E211" s="221">
        <f>SUM(E212:E232)</f>
        <v>116047.36000000002</v>
      </c>
      <c r="F211" s="241">
        <f t="shared" si="4"/>
        <v>15.733101952277659</v>
      </c>
    </row>
    <row r="212" spans="1:6" x14ac:dyDescent="0.2">
      <c r="A212" s="160" t="s">
        <v>220</v>
      </c>
      <c r="B212" s="155" t="s">
        <v>221</v>
      </c>
      <c r="D212" s="222">
        <f>[2]IzvozJBRKIC649!$N$99</f>
        <v>20265</v>
      </c>
      <c r="E212" s="162">
        <v>4317.1000000000004</v>
      </c>
      <c r="F212" s="242">
        <f t="shared" si="4"/>
        <v>21.303232173698497</v>
      </c>
    </row>
    <row r="213" spans="1:6" x14ac:dyDescent="0.2">
      <c r="A213" s="160" t="s">
        <v>222</v>
      </c>
      <c r="B213" s="155" t="s">
        <v>223</v>
      </c>
      <c r="D213" s="222">
        <v>353</v>
      </c>
      <c r="F213" s="242">
        <f t="shared" si="4"/>
        <v>0</v>
      </c>
    </row>
    <row r="214" spans="1:6" x14ac:dyDescent="0.2">
      <c r="A214" s="160" t="s">
        <v>224</v>
      </c>
      <c r="B214" s="155" t="s">
        <v>225</v>
      </c>
      <c r="D214" s="222">
        <v>7294</v>
      </c>
      <c r="E214" s="162">
        <v>2117.5</v>
      </c>
      <c r="F214" s="242">
        <f t="shared" si="4"/>
        <v>29.030710172744723</v>
      </c>
    </row>
    <row r="215" spans="1:6" x14ac:dyDescent="0.2">
      <c r="A215" s="160" t="s">
        <v>230</v>
      </c>
      <c r="B215" s="155" t="s">
        <v>231</v>
      </c>
      <c r="D215" s="222">
        <f>[2]IzvozJBRKIC649!$N$102</f>
        <v>12812</v>
      </c>
      <c r="E215" s="162">
        <v>4671.84</v>
      </c>
      <c r="F215" s="242">
        <f t="shared" si="4"/>
        <v>36.464564470808618</v>
      </c>
    </row>
    <row r="216" spans="1:6" x14ac:dyDescent="0.2">
      <c r="A216" s="160" t="s">
        <v>232</v>
      </c>
      <c r="B216" s="155" t="s">
        <v>233</v>
      </c>
      <c r="D216" s="222">
        <f>[2]IzvozJBRKIC649!$N$103</f>
        <v>4317</v>
      </c>
      <c r="E216" s="162">
        <v>11274.68</v>
      </c>
      <c r="F216" s="242">
        <f t="shared" si="4"/>
        <v>261.16933055362523</v>
      </c>
    </row>
    <row r="217" spans="1:6" x14ac:dyDescent="0.2">
      <c r="A217" s="160" t="s">
        <v>234</v>
      </c>
      <c r="B217" s="155" t="s">
        <v>235</v>
      </c>
      <c r="D217" s="222">
        <f>[2]IzvozJBRKIC649!$N$104</f>
        <v>144995</v>
      </c>
      <c r="F217" s="242">
        <f t="shared" si="4"/>
        <v>0</v>
      </c>
    </row>
    <row r="218" spans="1:6" x14ac:dyDescent="0.2">
      <c r="A218" s="160" t="s">
        <v>236</v>
      </c>
      <c r="B218" s="155" t="s">
        <v>237</v>
      </c>
      <c r="D218" s="222">
        <f>[2]IzvozJBRKIC649!$N$105</f>
        <v>7188</v>
      </c>
      <c r="E218" s="162">
        <v>1363.59</v>
      </c>
      <c r="F218" s="242">
        <f t="shared" si="4"/>
        <v>18.970367278797994</v>
      </c>
    </row>
    <row r="219" spans="1:6" x14ac:dyDescent="0.2">
      <c r="A219" s="160" t="s">
        <v>238</v>
      </c>
      <c r="B219" s="155" t="s">
        <v>239</v>
      </c>
      <c r="D219" s="222">
        <f>[2]IzvozJBRKIC649!$N$106</f>
        <v>0</v>
      </c>
      <c r="E219" s="162">
        <v>135.22999999999999</v>
      </c>
      <c r="F219" s="242" t="e">
        <f t="shared" si="4"/>
        <v>#DIV/0!</v>
      </c>
    </row>
    <row r="220" spans="1:6" x14ac:dyDescent="0.2">
      <c r="A220" s="160" t="s">
        <v>240</v>
      </c>
      <c r="B220" s="155" t="s">
        <v>241</v>
      </c>
      <c r="D220" s="222">
        <f>[2]IzvozJBRKIC649!$N$107</f>
        <v>52</v>
      </c>
      <c r="E220" s="162">
        <v>1146</v>
      </c>
      <c r="F220" s="242">
        <f t="shared" si="4"/>
        <v>2203.8461538461538</v>
      </c>
    </row>
    <row r="221" spans="1:6" x14ac:dyDescent="0.2">
      <c r="A221" s="160" t="s">
        <v>244</v>
      </c>
      <c r="B221" s="155" t="s">
        <v>245</v>
      </c>
      <c r="D221" s="222">
        <f>[2]IzvozJBRKIC649!$N$108</f>
        <v>18050</v>
      </c>
      <c r="E221" s="162">
        <v>20178.8</v>
      </c>
      <c r="F221" s="242">
        <f t="shared" si="4"/>
        <v>111.79390581717452</v>
      </c>
    </row>
    <row r="222" spans="1:6" x14ac:dyDescent="0.2">
      <c r="A222" s="160" t="s">
        <v>246</v>
      </c>
      <c r="B222" s="155" t="s">
        <v>247</v>
      </c>
      <c r="D222" s="222">
        <f>[2]IzvozJBRKIC649!$N$109</f>
        <v>128250</v>
      </c>
      <c r="E222" s="162">
        <v>218.75</v>
      </c>
      <c r="F222" s="242">
        <f t="shared" si="4"/>
        <v>0.1705653021442495</v>
      </c>
    </row>
    <row r="223" spans="1:6" x14ac:dyDescent="0.2">
      <c r="A223" s="160" t="s">
        <v>248</v>
      </c>
      <c r="B223" s="155" t="s">
        <v>249</v>
      </c>
      <c r="D223" s="222">
        <f>[2]IzvozJBRKIC649!$N$110</f>
        <v>0</v>
      </c>
      <c r="E223" s="162">
        <v>9050.5300000000007</v>
      </c>
      <c r="F223" s="242" t="e">
        <f t="shared" si="4"/>
        <v>#DIV/0!</v>
      </c>
    </row>
    <row r="224" spans="1:6" x14ac:dyDescent="0.2">
      <c r="A224" s="160" t="s">
        <v>250</v>
      </c>
      <c r="B224" s="155" t="s">
        <v>251</v>
      </c>
      <c r="D224" s="222">
        <f>[2]IzvozJBRKIC649!$N$111</f>
        <v>5520</v>
      </c>
      <c r="F224" s="242">
        <f t="shared" ref="F224:F287" si="5">E224/D224*100</f>
        <v>0</v>
      </c>
    </row>
    <row r="225" spans="1:6" x14ac:dyDescent="0.2">
      <c r="A225" s="160" t="s">
        <v>252</v>
      </c>
      <c r="B225" s="155" t="s">
        <v>253</v>
      </c>
      <c r="D225" s="222">
        <f>[2]IzvozJBRKIC649!$N$112</f>
        <v>10112</v>
      </c>
      <c r="E225" s="162">
        <v>1216.4100000000001</v>
      </c>
      <c r="F225" s="242">
        <f t="shared" si="5"/>
        <v>12.029371044303797</v>
      </c>
    </row>
    <row r="226" spans="1:6" x14ac:dyDescent="0.2">
      <c r="A226" s="160" t="s">
        <v>256</v>
      </c>
      <c r="B226" s="155" t="s">
        <v>257</v>
      </c>
      <c r="D226" s="222">
        <f>[2]IzvozJBRKIC649!$N$113</f>
        <v>281334</v>
      </c>
      <c r="E226" s="162">
        <v>25709.65</v>
      </c>
      <c r="F226" s="242">
        <f t="shared" si="5"/>
        <v>9.1384795296693611</v>
      </c>
    </row>
    <row r="227" spans="1:6" x14ac:dyDescent="0.2">
      <c r="A227" s="160" t="s">
        <v>258</v>
      </c>
      <c r="B227" s="155" t="s">
        <v>259</v>
      </c>
      <c r="D227" s="222">
        <f>[2]IzvozJBRKIC649!$N$114</f>
        <v>60000</v>
      </c>
      <c r="E227" s="162">
        <v>2791.25</v>
      </c>
      <c r="F227" s="242">
        <f t="shared" si="5"/>
        <v>4.6520833333333327</v>
      </c>
    </row>
    <row r="228" spans="1:6" x14ac:dyDescent="0.2">
      <c r="A228" s="160" t="s">
        <v>260</v>
      </c>
      <c r="B228" s="155" t="s">
        <v>261</v>
      </c>
      <c r="D228" s="222">
        <f>[2]IzvozJBRKIC649!$N$115</f>
        <v>9612</v>
      </c>
      <c r="E228" s="162">
        <v>2467.7600000000002</v>
      </c>
      <c r="F228" s="242">
        <f t="shared" si="5"/>
        <v>25.673741156887225</v>
      </c>
    </row>
    <row r="229" spans="1:6" x14ac:dyDescent="0.2">
      <c r="A229" s="160" t="s">
        <v>264</v>
      </c>
      <c r="B229" s="155" t="s">
        <v>263</v>
      </c>
      <c r="D229" s="222">
        <f>[2]IzvozJBRKIC649!$N$116</f>
        <v>9507</v>
      </c>
      <c r="E229" s="162">
        <v>28204.02</v>
      </c>
      <c r="F229" s="242">
        <f t="shared" si="5"/>
        <v>296.66582518144526</v>
      </c>
    </row>
    <row r="230" spans="1:6" x14ac:dyDescent="0.2">
      <c r="A230" s="160" t="s">
        <v>269</v>
      </c>
      <c r="B230" s="155" t="s">
        <v>270</v>
      </c>
      <c r="D230" s="222">
        <f>[2]IzvozJBRKIC649!$N$117</f>
        <v>10000</v>
      </c>
      <c r="F230" s="242">
        <f t="shared" si="5"/>
        <v>0</v>
      </c>
    </row>
    <row r="231" spans="1:6" x14ac:dyDescent="0.2">
      <c r="A231" s="160" t="s">
        <v>273</v>
      </c>
      <c r="B231" s="155" t="s">
        <v>274</v>
      </c>
      <c r="D231" s="222">
        <f>[2]IzvozJBRKIC649!$N$118</f>
        <v>461</v>
      </c>
      <c r="E231" s="162">
        <v>80</v>
      </c>
      <c r="F231" s="242">
        <f t="shared" si="5"/>
        <v>17.35357917570499</v>
      </c>
    </row>
    <row r="232" spans="1:6" x14ac:dyDescent="0.2">
      <c r="A232" s="160" t="s">
        <v>279</v>
      </c>
      <c r="B232" s="155" t="s">
        <v>266</v>
      </c>
      <c r="D232" s="222">
        <f>[2]IzvozJBRKIC649!$N$119</f>
        <v>7478</v>
      </c>
      <c r="E232" s="162">
        <v>1104.25</v>
      </c>
      <c r="F232" s="242">
        <f t="shared" si="5"/>
        <v>14.766648836587324</v>
      </c>
    </row>
    <row r="233" spans="1:6" s="159" customFormat="1" x14ac:dyDescent="0.2">
      <c r="A233" s="158" t="s">
        <v>280</v>
      </c>
      <c r="B233" s="159" t="s">
        <v>281</v>
      </c>
      <c r="C233" s="164">
        <v>56121</v>
      </c>
      <c r="D233" s="164">
        <f>D234+D235</f>
        <v>500</v>
      </c>
      <c r="E233" s="221">
        <f>E234+E235</f>
        <v>6.86</v>
      </c>
      <c r="F233" s="241">
        <f t="shared" si="5"/>
        <v>1.3720000000000001</v>
      </c>
    </row>
    <row r="234" spans="1:6" x14ac:dyDescent="0.2">
      <c r="A234" s="160">
        <v>3423</v>
      </c>
      <c r="B234" s="155" t="s">
        <v>287</v>
      </c>
      <c r="D234" s="222">
        <f>[2]IzvozJBRKIC649!$N$120</f>
        <v>500</v>
      </c>
      <c r="F234" s="242">
        <f t="shared" si="5"/>
        <v>0</v>
      </c>
    </row>
    <row r="235" spans="1:6" x14ac:dyDescent="0.2">
      <c r="A235" s="160" t="s">
        <v>292</v>
      </c>
      <c r="B235" s="155" t="s">
        <v>293</v>
      </c>
      <c r="D235" s="222">
        <f>[2]IzvozJBRKIC649!$N$121</f>
        <v>0</v>
      </c>
      <c r="E235" s="162">
        <v>6.86</v>
      </c>
      <c r="F235" s="242" t="e">
        <f t="shared" si="5"/>
        <v>#DIV/0!</v>
      </c>
    </row>
    <row r="236" spans="1:6" s="159" customFormat="1" x14ac:dyDescent="0.2">
      <c r="A236" s="158" t="s">
        <v>342</v>
      </c>
      <c r="B236" s="159" t="s">
        <v>343</v>
      </c>
      <c r="C236" s="164">
        <v>55249</v>
      </c>
      <c r="D236" s="164">
        <f>SUM(D237)</f>
        <v>14510</v>
      </c>
      <c r="E236" s="221">
        <f>SUM(E237)</f>
        <v>5096.6400000000003</v>
      </c>
      <c r="F236" s="241">
        <f t="shared" si="5"/>
        <v>35.125017229496905</v>
      </c>
    </row>
    <row r="237" spans="1:6" x14ac:dyDescent="0.2">
      <c r="A237" s="160" t="s">
        <v>352</v>
      </c>
      <c r="B237" s="155" t="s">
        <v>353</v>
      </c>
      <c r="D237" s="222">
        <f>[2]IzvozJBRKIC649!$N$122</f>
        <v>14510</v>
      </c>
      <c r="E237" s="162">
        <v>5096.6400000000003</v>
      </c>
      <c r="F237" s="242">
        <f t="shared" si="5"/>
        <v>35.125017229496905</v>
      </c>
    </row>
    <row r="238" spans="1:6" s="159" customFormat="1" x14ac:dyDescent="0.2">
      <c r="A238" s="158" t="s">
        <v>358</v>
      </c>
      <c r="B238" s="159" t="s">
        <v>359</v>
      </c>
      <c r="C238" s="164">
        <v>20126</v>
      </c>
      <c r="D238" s="164">
        <f>D239</f>
        <v>0</v>
      </c>
      <c r="E238" s="221">
        <f>E239</f>
        <v>4437.5</v>
      </c>
      <c r="F238" s="241" t="e">
        <f t="shared" si="5"/>
        <v>#DIV/0!</v>
      </c>
    </row>
    <row r="239" spans="1:6" x14ac:dyDescent="0.2">
      <c r="A239" s="160" t="s">
        <v>361</v>
      </c>
      <c r="B239" s="155" t="s">
        <v>362</v>
      </c>
      <c r="D239" s="222">
        <f>[2]IzvozJBRKIC649!$N$123</f>
        <v>0</v>
      </c>
      <c r="E239" s="162">
        <v>4437.5</v>
      </c>
      <c r="F239" s="242" t="e">
        <f t="shared" si="5"/>
        <v>#DIV/0!</v>
      </c>
    </row>
    <row r="240" spans="1:6" s="159" customFormat="1" x14ac:dyDescent="0.2">
      <c r="A240" s="158" t="s">
        <v>399</v>
      </c>
      <c r="B240" s="159" t="s">
        <v>400</v>
      </c>
      <c r="C240" s="164">
        <v>1619402</v>
      </c>
      <c r="D240" s="164">
        <f>SUM(D241:D244)</f>
        <v>12050</v>
      </c>
      <c r="E240" s="221">
        <f>SUM(E241:E244)</f>
        <v>3428.88</v>
      </c>
      <c r="F240" s="241">
        <f t="shared" si="5"/>
        <v>28.455435684647302</v>
      </c>
    </row>
    <row r="241" spans="1:6" x14ac:dyDescent="0.2">
      <c r="A241" s="160" t="s">
        <v>409</v>
      </c>
      <c r="B241" s="155" t="s">
        <v>173</v>
      </c>
      <c r="D241" s="222">
        <f>[2]IzvozJBRKIC649!$N$124</f>
        <v>9224</v>
      </c>
      <c r="E241" s="162">
        <v>3070.88</v>
      </c>
      <c r="F241" s="242">
        <f t="shared" si="5"/>
        <v>33.292281006071121</v>
      </c>
    </row>
    <row r="242" spans="1:6" x14ac:dyDescent="0.2">
      <c r="A242" s="160" t="s">
        <v>413</v>
      </c>
      <c r="B242" s="155" t="s">
        <v>414</v>
      </c>
      <c r="D242" s="222">
        <f>[2]IzvozJBRKIC649!$N$125</f>
        <v>1921</v>
      </c>
      <c r="F242" s="242">
        <f t="shared" si="5"/>
        <v>0</v>
      </c>
    </row>
    <row r="243" spans="1:6" x14ac:dyDescent="0.2">
      <c r="A243" s="160" t="s">
        <v>418</v>
      </c>
      <c r="B243" s="155" t="s">
        <v>178</v>
      </c>
      <c r="D243" s="222">
        <f>[2]IzvozJBRKIC649!$N$126</f>
        <v>0</v>
      </c>
      <c r="E243" s="162">
        <v>358</v>
      </c>
      <c r="F243" s="242" t="e">
        <f t="shared" si="5"/>
        <v>#DIV/0!</v>
      </c>
    </row>
    <row r="244" spans="1:6" x14ac:dyDescent="0.2">
      <c r="A244" s="160" t="s">
        <v>425</v>
      </c>
      <c r="B244" s="155" t="s">
        <v>426</v>
      </c>
      <c r="D244" s="222">
        <f>[2]IzvozJBRKIC649!$N$127</f>
        <v>905</v>
      </c>
      <c r="F244" s="242">
        <f t="shared" si="5"/>
        <v>0</v>
      </c>
    </row>
    <row r="245" spans="1:6" x14ac:dyDescent="0.2">
      <c r="A245" s="187">
        <v>52</v>
      </c>
      <c r="B245" s="187" t="s">
        <v>490</v>
      </c>
      <c r="C245" s="188">
        <v>8922653</v>
      </c>
      <c r="D245" s="188">
        <v>1566912</v>
      </c>
      <c r="E245" s="189">
        <f>E246+E250+E269+E272+E275+E277+E280</f>
        <v>572474.66</v>
      </c>
      <c r="F245" s="250">
        <f t="shared" ref="F245:F286" si="6">E245/D245*100</f>
        <v>36.535214485561411</v>
      </c>
    </row>
    <row r="246" spans="1:6" x14ac:dyDescent="0.2">
      <c r="A246" s="158">
        <v>31</v>
      </c>
      <c r="B246" s="163" t="s">
        <v>194</v>
      </c>
      <c r="C246" s="164">
        <v>2020645</v>
      </c>
      <c r="D246" s="164">
        <f ca="1">SUM(D247:D249)</f>
        <v>0</v>
      </c>
      <c r="E246" s="221">
        <f>E247+E248+E249</f>
        <v>325290.36</v>
      </c>
      <c r="F246" s="241" t="e">
        <f t="shared" ca="1" si="6"/>
        <v>#DIV/0!</v>
      </c>
    </row>
    <row r="247" spans="1:6" x14ac:dyDescent="0.2">
      <c r="A247" s="160">
        <v>3111</v>
      </c>
      <c r="B247" s="155" t="s">
        <v>198</v>
      </c>
      <c r="D247" s="222">
        <f ca="1">SUM(D247:D249)</f>
        <v>0</v>
      </c>
      <c r="E247" s="162">
        <v>279005.99</v>
      </c>
      <c r="F247" s="242" t="e">
        <f t="shared" ca="1" si="6"/>
        <v>#DIV/0!</v>
      </c>
    </row>
    <row r="248" spans="1:6" x14ac:dyDescent="0.2">
      <c r="A248" s="160">
        <v>3121</v>
      </c>
      <c r="B248" s="155" t="s">
        <v>206</v>
      </c>
      <c r="D248" s="222">
        <v>0</v>
      </c>
      <c r="E248" s="162">
        <v>10162.16</v>
      </c>
      <c r="F248" s="242" t="e">
        <f t="shared" si="6"/>
        <v>#DIV/0!</v>
      </c>
    </row>
    <row r="249" spans="1:6" x14ac:dyDescent="0.2">
      <c r="A249" s="160">
        <v>3132</v>
      </c>
      <c r="B249" s="155" t="s">
        <v>213</v>
      </c>
      <c r="D249" s="222">
        <v>0</v>
      </c>
      <c r="E249" s="162">
        <v>36122.21</v>
      </c>
      <c r="F249" s="242" t="e">
        <f t="shared" si="6"/>
        <v>#DIV/0!</v>
      </c>
    </row>
    <row r="250" spans="1:6" x14ac:dyDescent="0.2">
      <c r="A250" s="158">
        <v>32</v>
      </c>
      <c r="B250" s="159" t="s">
        <v>217</v>
      </c>
      <c r="C250" s="164">
        <v>1316739</v>
      </c>
      <c r="D250" s="164">
        <f>SUM(D251:D268)</f>
        <v>502594</v>
      </c>
      <c r="E250" s="221">
        <f>SUM(E251:E268)</f>
        <v>124490.03</v>
      </c>
      <c r="F250" s="241">
        <f t="shared" si="6"/>
        <v>24.769501824534316</v>
      </c>
    </row>
    <row r="251" spans="1:6" x14ac:dyDescent="0.2">
      <c r="A251" s="160">
        <v>3211</v>
      </c>
      <c r="B251" s="155" t="s">
        <v>221</v>
      </c>
      <c r="D251" s="222">
        <v>0</v>
      </c>
      <c r="E251" s="162">
        <v>79808.2</v>
      </c>
      <c r="F251" s="242" t="e">
        <f t="shared" si="6"/>
        <v>#DIV/0!</v>
      </c>
    </row>
    <row r="252" spans="1:6" x14ac:dyDescent="0.2">
      <c r="A252" s="160">
        <v>3212</v>
      </c>
      <c r="B252" s="155" t="s">
        <v>223</v>
      </c>
      <c r="D252" s="222">
        <v>0</v>
      </c>
      <c r="E252" s="162">
        <v>7955.33</v>
      </c>
      <c r="F252" s="242" t="e">
        <f t="shared" si="6"/>
        <v>#DIV/0!</v>
      </c>
    </row>
    <row r="253" spans="1:6" x14ac:dyDescent="0.2">
      <c r="A253" s="160">
        <v>3213</v>
      </c>
      <c r="B253" s="155" t="s">
        <v>225</v>
      </c>
      <c r="D253" s="222">
        <v>22841</v>
      </c>
      <c r="E253" s="162">
        <v>15178.83</v>
      </c>
      <c r="F253" s="242">
        <f t="shared" si="6"/>
        <v>66.4543146096931</v>
      </c>
    </row>
    <row r="254" spans="1:6" x14ac:dyDescent="0.2">
      <c r="A254" s="160">
        <v>3221</v>
      </c>
      <c r="B254" s="155" t="s">
        <v>231</v>
      </c>
      <c r="D254" s="222">
        <v>33297</v>
      </c>
      <c r="E254" s="162">
        <v>50.75</v>
      </c>
      <c r="F254" s="242">
        <f t="shared" si="6"/>
        <v>0.15241613358560832</v>
      </c>
    </row>
    <row r="255" spans="1:6" x14ac:dyDescent="0.2">
      <c r="A255" s="160">
        <v>3222</v>
      </c>
      <c r="B255" s="155" t="s">
        <v>233</v>
      </c>
      <c r="D255" s="222">
        <v>0</v>
      </c>
      <c r="E255" s="162">
        <v>809.5</v>
      </c>
      <c r="F255" s="242" t="e">
        <f t="shared" si="6"/>
        <v>#DIV/0!</v>
      </c>
    </row>
    <row r="256" spans="1:6" x14ac:dyDescent="0.2">
      <c r="A256" s="160">
        <v>3224</v>
      </c>
      <c r="B256" s="155" t="s">
        <v>237</v>
      </c>
      <c r="D256" s="222">
        <v>0</v>
      </c>
      <c r="E256" s="162">
        <v>2845.15</v>
      </c>
      <c r="F256" s="242" t="e">
        <f t="shared" si="6"/>
        <v>#DIV/0!</v>
      </c>
    </row>
    <row r="257" spans="1:6" x14ac:dyDescent="0.2">
      <c r="A257" s="160">
        <v>3225</v>
      </c>
      <c r="B257" s="155" t="s">
        <v>531</v>
      </c>
      <c r="D257" s="222">
        <v>0</v>
      </c>
      <c r="E257" s="162">
        <v>1236.25</v>
      </c>
      <c r="F257" s="242" t="e">
        <f t="shared" si="6"/>
        <v>#DIV/0!</v>
      </c>
    </row>
    <row r="258" spans="1:6" x14ac:dyDescent="0.2">
      <c r="A258" s="160">
        <v>3227</v>
      </c>
      <c r="B258" s="155" t="s">
        <v>241</v>
      </c>
      <c r="D258" s="222">
        <v>0</v>
      </c>
      <c r="E258" s="162">
        <v>16.260000000000002</v>
      </c>
      <c r="F258" s="242" t="e">
        <f t="shared" si="6"/>
        <v>#DIV/0!</v>
      </c>
    </row>
    <row r="259" spans="1:6" x14ac:dyDescent="0.2">
      <c r="A259" s="160">
        <v>3231</v>
      </c>
      <c r="B259" s="155" t="s">
        <v>532</v>
      </c>
      <c r="D259" s="222">
        <v>0</v>
      </c>
      <c r="E259" s="162">
        <v>14.82</v>
      </c>
      <c r="F259" s="242" t="e">
        <f t="shared" si="6"/>
        <v>#DIV/0!</v>
      </c>
    </row>
    <row r="260" spans="1:6" x14ac:dyDescent="0.2">
      <c r="A260" s="160">
        <v>3232</v>
      </c>
      <c r="B260" s="155" t="s">
        <v>247</v>
      </c>
      <c r="D260" s="222">
        <v>13139</v>
      </c>
      <c r="E260" s="162">
        <v>2648.8</v>
      </c>
      <c r="F260" s="242">
        <f t="shared" si="6"/>
        <v>20.159829515183805</v>
      </c>
    </row>
    <row r="261" spans="1:6" x14ac:dyDescent="0.2">
      <c r="A261" s="160">
        <v>3233</v>
      </c>
      <c r="B261" s="155" t="s">
        <v>249</v>
      </c>
      <c r="D261" s="222">
        <v>39225</v>
      </c>
      <c r="E261" s="162">
        <v>1553.58</v>
      </c>
      <c r="F261" s="242">
        <f t="shared" si="6"/>
        <v>3.960688336520076</v>
      </c>
    </row>
    <row r="262" spans="1:6" x14ac:dyDescent="0.2">
      <c r="A262" s="160">
        <v>3235</v>
      </c>
      <c r="B262" s="155" t="s">
        <v>253</v>
      </c>
      <c r="D262" s="222">
        <v>0</v>
      </c>
      <c r="E262" s="162">
        <v>2525</v>
      </c>
      <c r="F262" s="242" t="e">
        <f t="shared" si="6"/>
        <v>#DIV/0!</v>
      </c>
    </row>
    <row r="263" spans="1:6" x14ac:dyDescent="0.2">
      <c r="A263" s="160">
        <v>3237</v>
      </c>
      <c r="B263" s="155" t="s">
        <v>257</v>
      </c>
      <c r="D263" s="222">
        <v>129895</v>
      </c>
      <c r="E263" s="162">
        <v>2970.83</v>
      </c>
      <c r="F263" s="242">
        <f t="shared" si="6"/>
        <v>2.2871011201354938</v>
      </c>
    </row>
    <row r="264" spans="1:6" x14ac:dyDescent="0.2">
      <c r="A264" s="160">
        <v>3239</v>
      </c>
      <c r="B264" s="155" t="s">
        <v>261</v>
      </c>
      <c r="D264" s="222">
        <v>0</v>
      </c>
      <c r="E264" s="162">
        <v>75</v>
      </c>
      <c r="F264" s="242" t="e">
        <f t="shared" si="6"/>
        <v>#DIV/0!</v>
      </c>
    </row>
    <row r="265" spans="1:6" x14ac:dyDescent="0.2">
      <c r="A265" s="160">
        <v>3241</v>
      </c>
      <c r="B265" s="155" t="s">
        <v>263</v>
      </c>
      <c r="D265" s="222">
        <v>0</v>
      </c>
      <c r="E265" s="162">
        <v>2673.27</v>
      </c>
      <c r="F265" s="242" t="e">
        <f t="shared" si="6"/>
        <v>#DIV/0!</v>
      </c>
    </row>
    <row r="266" spans="1:6" x14ac:dyDescent="0.2">
      <c r="A266" s="160">
        <v>3293</v>
      </c>
      <c r="B266" s="155" t="s">
        <v>272</v>
      </c>
      <c r="D266" s="222">
        <v>17189</v>
      </c>
      <c r="E266" s="162">
        <v>3491.06</v>
      </c>
      <c r="F266" s="242">
        <f t="shared" si="6"/>
        <v>20.309849322240968</v>
      </c>
    </row>
    <row r="267" spans="1:6" x14ac:dyDescent="0.2">
      <c r="A267" s="160">
        <v>3294</v>
      </c>
      <c r="B267" s="155" t="s">
        <v>533</v>
      </c>
      <c r="D267" s="222">
        <v>0</v>
      </c>
      <c r="E267" s="162">
        <v>637.4</v>
      </c>
      <c r="F267" s="242" t="e">
        <f t="shared" si="6"/>
        <v>#DIV/0!</v>
      </c>
    </row>
    <row r="268" spans="1:6" x14ac:dyDescent="0.2">
      <c r="A268" s="160">
        <v>3299</v>
      </c>
      <c r="B268" s="155" t="s">
        <v>266</v>
      </c>
      <c r="D268" s="222">
        <v>247008</v>
      </c>
      <c r="E268" s="162">
        <v>0</v>
      </c>
      <c r="F268" s="242">
        <f t="shared" si="6"/>
        <v>0</v>
      </c>
    </row>
    <row r="269" spans="1:6" x14ac:dyDescent="0.2">
      <c r="A269" s="158">
        <v>34</v>
      </c>
      <c r="B269" s="159" t="s">
        <v>281</v>
      </c>
      <c r="C269" s="164"/>
      <c r="D269" s="164">
        <f>D270+D271</f>
        <v>0</v>
      </c>
      <c r="E269" s="221">
        <f>E270+E271</f>
        <v>10.9</v>
      </c>
      <c r="F269" s="241" t="e">
        <f t="shared" si="6"/>
        <v>#DIV/0!</v>
      </c>
    </row>
    <row r="270" spans="1:6" x14ac:dyDescent="0.2">
      <c r="A270" s="160">
        <v>3431</v>
      </c>
      <c r="B270" s="155" t="s">
        <v>291</v>
      </c>
      <c r="D270" s="222">
        <v>0</v>
      </c>
      <c r="E270" s="162">
        <v>0</v>
      </c>
      <c r="F270" s="242" t="e">
        <f t="shared" si="6"/>
        <v>#DIV/0!</v>
      </c>
    </row>
    <row r="271" spans="1:6" x14ac:dyDescent="0.2">
      <c r="A271" s="160">
        <v>3432</v>
      </c>
      <c r="B271" s="155" t="s">
        <v>293</v>
      </c>
      <c r="D271" s="222">
        <v>0</v>
      </c>
      <c r="E271" s="162">
        <v>10.9</v>
      </c>
      <c r="F271" s="242" t="e">
        <f t="shared" si="6"/>
        <v>#DIV/0!</v>
      </c>
    </row>
    <row r="272" spans="1:6" x14ac:dyDescent="0.2">
      <c r="A272" s="158">
        <v>36</v>
      </c>
      <c r="B272" s="159" t="s">
        <v>537</v>
      </c>
      <c r="C272" s="164">
        <v>435106</v>
      </c>
      <c r="D272" s="164">
        <f>D273+D274</f>
        <v>0</v>
      </c>
      <c r="E272" s="221">
        <f>E273</f>
        <v>3342.94</v>
      </c>
      <c r="F272" s="241" t="e">
        <f t="shared" si="6"/>
        <v>#DIV/0!</v>
      </c>
    </row>
    <row r="273" spans="1:6" x14ac:dyDescent="0.2">
      <c r="A273" s="160">
        <v>3691</v>
      </c>
      <c r="B273" s="155" t="s">
        <v>82</v>
      </c>
      <c r="D273" s="222">
        <v>0</v>
      </c>
      <c r="E273" s="162">
        <v>3342.94</v>
      </c>
      <c r="F273" s="242" t="e">
        <f t="shared" si="6"/>
        <v>#DIV/0!</v>
      </c>
    </row>
    <row r="274" spans="1:6" x14ac:dyDescent="0.2">
      <c r="A274" s="160">
        <v>3693</v>
      </c>
      <c r="B274" s="155" t="s">
        <v>86</v>
      </c>
      <c r="D274" s="222">
        <v>0</v>
      </c>
      <c r="E274" s="162">
        <v>0</v>
      </c>
      <c r="F274" s="242" t="e">
        <f t="shared" si="6"/>
        <v>#DIV/0!</v>
      </c>
    </row>
    <row r="275" spans="1:6" x14ac:dyDescent="0.2">
      <c r="A275" s="158">
        <v>37</v>
      </c>
      <c r="B275" s="159" t="s">
        <v>343</v>
      </c>
      <c r="C275" s="164">
        <v>4253856</v>
      </c>
      <c r="D275" s="164">
        <f>D276</f>
        <v>0</v>
      </c>
      <c r="E275" s="221">
        <f>E276</f>
        <v>69660.7</v>
      </c>
      <c r="F275" s="241" t="e">
        <f t="shared" si="6"/>
        <v>#DIV/0!</v>
      </c>
    </row>
    <row r="276" spans="1:6" x14ac:dyDescent="0.2">
      <c r="A276" s="160">
        <v>3721</v>
      </c>
      <c r="B276" s="155" t="s">
        <v>353</v>
      </c>
      <c r="D276" s="222">
        <v>0</v>
      </c>
      <c r="E276" s="162">
        <v>69660.7</v>
      </c>
      <c r="F276" s="242" t="e">
        <f t="shared" si="6"/>
        <v>#DIV/0!</v>
      </c>
    </row>
    <row r="277" spans="1:6" x14ac:dyDescent="0.2">
      <c r="A277" s="158">
        <v>38</v>
      </c>
      <c r="B277" s="159" t="s">
        <v>359</v>
      </c>
      <c r="C277" s="164">
        <v>105820</v>
      </c>
      <c r="D277" s="164">
        <f>D278+D279</f>
        <v>0</v>
      </c>
      <c r="E277" s="221">
        <f>E278+E279</f>
        <v>2855.98</v>
      </c>
      <c r="F277" s="241" t="e">
        <f t="shared" si="6"/>
        <v>#DIV/0!</v>
      </c>
    </row>
    <row r="278" spans="1:6" x14ac:dyDescent="0.2">
      <c r="A278" s="160">
        <v>3811</v>
      </c>
      <c r="B278" s="155" t="s">
        <v>362</v>
      </c>
      <c r="D278" s="222">
        <f>D279</f>
        <v>0</v>
      </c>
      <c r="E278" s="162">
        <v>2855.98</v>
      </c>
      <c r="F278" s="242" t="e">
        <f t="shared" si="6"/>
        <v>#DIV/0!</v>
      </c>
    </row>
    <row r="279" spans="1:6" x14ac:dyDescent="0.2">
      <c r="A279" s="160">
        <v>3813</v>
      </c>
      <c r="B279" s="155" t="s">
        <v>366</v>
      </c>
      <c r="D279" s="222">
        <v>0</v>
      </c>
      <c r="E279" s="162">
        <v>0</v>
      </c>
      <c r="F279" s="242" t="e">
        <f t="shared" si="6"/>
        <v>#DIV/0!</v>
      </c>
    </row>
    <row r="280" spans="1:6" x14ac:dyDescent="0.2">
      <c r="A280" s="158">
        <v>42</v>
      </c>
      <c r="B280" s="159" t="s">
        <v>400</v>
      </c>
      <c r="C280" s="164">
        <v>1350464</v>
      </c>
      <c r="D280" s="164">
        <f>SUM(D281:D286)</f>
        <v>1064318</v>
      </c>
      <c r="E280" s="221">
        <f>SUM(E281:E286)</f>
        <v>46823.75</v>
      </c>
      <c r="F280" s="241">
        <f t="shared" si="6"/>
        <v>4.3994135211468759</v>
      </c>
    </row>
    <row r="281" spans="1:6" x14ac:dyDescent="0.2">
      <c r="A281" s="160">
        <v>4212</v>
      </c>
      <c r="B281" s="155" t="s">
        <v>169</v>
      </c>
      <c r="D281" s="222">
        <v>142280</v>
      </c>
      <c r="E281" s="162">
        <v>0</v>
      </c>
      <c r="F281" s="242">
        <f t="shared" si="6"/>
        <v>0</v>
      </c>
    </row>
    <row r="282" spans="1:6" x14ac:dyDescent="0.2">
      <c r="A282" s="160">
        <v>4221</v>
      </c>
      <c r="B282" s="155" t="s">
        <v>173</v>
      </c>
      <c r="D282" s="222">
        <v>244682</v>
      </c>
      <c r="E282" s="162">
        <v>5377.5</v>
      </c>
      <c r="F282" s="242">
        <f t="shared" si="6"/>
        <v>2.1977505496930712</v>
      </c>
    </row>
    <row r="283" spans="1:6" x14ac:dyDescent="0.2">
      <c r="A283" s="160">
        <v>4224</v>
      </c>
      <c r="B283" s="155" t="s">
        <v>414</v>
      </c>
      <c r="D283" s="222">
        <v>0</v>
      </c>
      <c r="E283" s="162">
        <v>12853.71</v>
      </c>
      <c r="F283" s="242" t="e">
        <f t="shared" si="6"/>
        <v>#DIV/0!</v>
      </c>
    </row>
    <row r="284" spans="1:6" x14ac:dyDescent="0.2">
      <c r="A284" s="160">
        <v>4225</v>
      </c>
      <c r="B284" s="155" t="s">
        <v>527</v>
      </c>
      <c r="D284" s="222">
        <v>677356</v>
      </c>
      <c r="E284" s="162">
        <v>25646.83</v>
      </c>
      <c r="F284" s="242">
        <f t="shared" si="6"/>
        <v>3.7863147296251896</v>
      </c>
    </row>
    <row r="285" spans="1:6" x14ac:dyDescent="0.2">
      <c r="A285" s="160">
        <v>4241</v>
      </c>
      <c r="B285" s="155" t="s">
        <v>426</v>
      </c>
      <c r="D285" s="222">
        <v>0</v>
      </c>
      <c r="E285" s="162">
        <v>695.71</v>
      </c>
      <c r="F285" s="242" t="e">
        <f t="shared" si="6"/>
        <v>#DIV/0!</v>
      </c>
    </row>
    <row r="286" spans="1:6" x14ac:dyDescent="0.2">
      <c r="A286" s="160">
        <v>4262</v>
      </c>
      <c r="B286" s="155" t="s">
        <v>439</v>
      </c>
      <c r="D286" s="222">
        <v>0</v>
      </c>
      <c r="E286" s="162">
        <v>2250</v>
      </c>
      <c r="F286" s="242" t="e">
        <f t="shared" si="6"/>
        <v>#DIV/0!</v>
      </c>
    </row>
    <row r="287" spans="1:6" x14ac:dyDescent="0.2">
      <c r="A287" s="194">
        <v>61</v>
      </c>
      <c r="B287" s="194" t="s">
        <v>497</v>
      </c>
      <c r="C287" s="195">
        <v>1897196</v>
      </c>
      <c r="D287" s="195">
        <f>D288+D292+D306+D309+D311+D313+D315</f>
        <v>245375</v>
      </c>
      <c r="E287" s="258">
        <f>E288+E292+E306+E309+E311+E313+E315</f>
        <v>258524.38</v>
      </c>
      <c r="F287" s="251">
        <f t="shared" si="5"/>
        <v>105.35889149261335</v>
      </c>
    </row>
    <row r="288" spans="1:6" x14ac:dyDescent="0.2">
      <c r="A288" s="158">
        <v>31</v>
      </c>
      <c r="B288" s="163" t="s">
        <v>194</v>
      </c>
      <c r="C288" s="164">
        <v>1176106</v>
      </c>
      <c r="D288" s="164">
        <f>SUM(D289:D291)</f>
        <v>169607</v>
      </c>
      <c r="E288" s="162">
        <f>SUM(E289:E291)</f>
        <v>151646.78</v>
      </c>
      <c r="F288" s="241">
        <f t="shared" ref="F288:F351" si="7">E288/D288*100</f>
        <v>89.410684700513542</v>
      </c>
    </row>
    <row r="289" spans="1:6" x14ac:dyDescent="0.2">
      <c r="A289" s="160">
        <v>3111</v>
      </c>
      <c r="B289" s="155" t="s">
        <v>198</v>
      </c>
      <c r="D289" s="222">
        <v>108502</v>
      </c>
      <c r="E289" s="162">
        <v>123444.74</v>
      </c>
      <c r="F289" s="242">
        <f t="shared" si="7"/>
        <v>113.77185673996793</v>
      </c>
    </row>
    <row r="290" spans="1:6" x14ac:dyDescent="0.2">
      <c r="A290" s="160">
        <v>3121</v>
      </c>
      <c r="B290" s="155" t="s">
        <v>206</v>
      </c>
      <c r="D290" s="222">
        <v>47700</v>
      </c>
      <c r="E290" s="162">
        <f>4300+4800</f>
        <v>9100</v>
      </c>
      <c r="F290" s="242">
        <f t="shared" si="7"/>
        <v>19.077568134171909</v>
      </c>
    </row>
    <row r="291" spans="1:6" x14ac:dyDescent="0.2">
      <c r="A291" s="160">
        <v>3132</v>
      </c>
      <c r="B291" s="155" t="s">
        <v>213</v>
      </c>
      <c r="D291" s="222">
        <v>13405</v>
      </c>
      <c r="E291" s="162">
        <v>19102.04</v>
      </c>
      <c r="F291" s="242">
        <f t="shared" si="7"/>
        <v>142.49936590824319</v>
      </c>
    </row>
    <row r="292" spans="1:6" x14ac:dyDescent="0.2">
      <c r="A292" s="158">
        <v>32</v>
      </c>
      <c r="B292" s="159" t="s">
        <v>217</v>
      </c>
      <c r="C292" s="164">
        <v>718090</v>
      </c>
      <c r="D292" s="164">
        <f>SUM(D293:D305)</f>
        <v>69677</v>
      </c>
      <c r="E292" s="162">
        <f>SUM(E293:E305)</f>
        <v>40611.1</v>
      </c>
      <c r="F292" s="241">
        <f t="shared" si="7"/>
        <v>58.284799862221391</v>
      </c>
    </row>
    <row r="293" spans="1:6" x14ac:dyDescent="0.2">
      <c r="A293" s="160">
        <v>3211</v>
      </c>
      <c r="B293" s="155" t="s">
        <v>221</v>
      </c>
      <c r="D293" s="222">
        <v>34994</v>
      </c>
      <c r="E293" s="162">
        <v>10457.81</v>
      </c>
      <c r="F293" s="242">
        <f t="shared" si="7"/>
        <v>29.884580213750926</v>
      </c>
    </row>
    <row r="294" spans="1:6" x14ac:dyDescent="0.2">
      <c r="A294" s="160">
        <v>3212</v>
      </c>
      <c r="B294" s="155" t="s">
        <v>223</v>
      </c>
      <c r="D294" s="222">
        <v>8400</v>
      </c>
      <c r="E294" s="162">
        <v>5397.46</v>
      </c>
      <c r="F294" s="242">
        <f t="shared" si="7"/>
        <v>64.255476190476188</v>
      </c>
    </row>
    <row r="295" spans="1:6" x14ac:dyDescent="0.2">
      <c r="A295" s="160">
        <v>3213</v>
      </c>
      <c r="B295" s="155" t="s">
        <v>225</v>
      </c>
      <c r="D295" s="222">
        <v>4549</v>
      </c>
      <c r="E295" s="162">
        <v>6559.39</v>
      </c>
      <c r="F295" s="242">
        <f t="shared" si="7"/>
        <v>144.19410859529566</v>
      </c>
    </row>
    <row r="296" spans="1:6" x14ac:dyDescent="0.2">
      <c r="A296" s="160">
        <v>3221</v>
      </c>
      <c r="B296" s="155" t="s">
        <v>231</v>
      </c>
      <c r="D296" s="222">
        <v>137</v>
      </c>
      <c r="E296" s="162">
        <v>832.77</v>
      </c>
      <c r="F296" s="242">
        <f t="shared" si="7"/>
        <v>607.86131386861314</v>
      </c>
    </row>
    <row r="297" spans="1:6" x14ac:dyDescent="0.2">
      <c r="A297" s="160">
        <v>3222</v>
      </c>
      <c r="B297" s="155" t="s">
        <v>233</v>
      </c>
      <c r="D297" s="222">
        <v>0</v>
      </c>
      <c r="E297" s="162">
        <v>3609.75</v>
      </c>
      <c r="F297" s="242" t="e">
        <f t="shared" si="7"/>
        <v>#DIV/0!</v>
      </c>
    </row>
    <row r="298" spans="1:6" x14ac:dyDescent="0.2">
      <c r="A298" s="160">
        <v>3224</v>
      </c>
      <c r="B298" s="155" t="s">
        <v>237</v>
      </c>
      <c r="D298" s="222">
        <v>0</v>
      </c>
      <c r="E298" s="162">
        <v>1206.3499999999999</v>
      </c>
      <c r="F298" s="242" t="e">
        <f t="shared" si="7"/>
        <v>#DIV/0!</v>
      </c>
    </row>
    <row r="299" spans="1:6" x14ac:dyDescent="0.2">
      <c r="A299" s="160">
        <v>3231</v>
      </c>
      <c r="B299" s="155" t="s">
        <v>532</v>
      </c>
      <c r="D299" s="222">
        <v>160</v>
      </c>
      <c r="E299" s="162">
        <f>17.2+4990</f>
        <v>5007.2</v>
      </c>
      <c r="F299" s="242">
        <f t="shared" si="7"/>
        <v>3129.5</v>
      </c>
    </row>
    <row r="300" spans="1:6" x14ac:dyDescent="0.2">
      <c r="A300" s="160">
        <v>3233</v>
      </c>
      <c r="B300" s="155" t="s">
        <v>249</v>
      </c>
      <c r="D300" s="222">
        <v>90</v>
      </c>
      <c r="E300" s="162">
        <v>0</v>
      </c>
      <c r="F300" s="242">
        <f t="shared" si="7"/>
        <v>0</v>
      </c>
    </row>
    <row r="301" spans="1:6" x14ac:dyDescent="0.2">
      <c r="A301" s="160">
        <v>3237</v>
      </c>
      <c r="B301" s="155" t="s">
        <v>257</v>
      </c>
      <c r="D301" s="222">
        <v>8182</v>
      </c>
      <c r="E301" s="162">
        <v>5517.87</v>
      </c>
      <c r="F301" s="242">
        <f t="shared" si="7"/>
        <v>67.439134685895866</v>
      </c>
    </row>
    <row r="302" spans="1:6" x14ac:dyDescent="0.2">
      <c r="A302" s="160">
        <v>3238</v>
      </c>
      <c r="B302" s="155" t="s">
        <v>259</v>
      </c>
      <c r="D302" s="222">
        <v>11882</v>
      </c>
      <c r="F302" s="242">
        <f t="shared" si="7"/>
        <v>0</v>
      </c>
    </row>
    <row r="303" spans="1:6" x14ac:dyDescent="0.2">
      <c r="A303" s="160">
        <v>3241</v>
      </c>
      <c r="B303" s="155" t="s">
        <v>263</v>
      </c>
      <c r="E303" s="162">
        <v>2022.5</v>
      </c>
      <c r="F303" s="242" t="e">
        <f t="shared" si="7"/>
        <v>#DIV/0!</v>
      </c>
    </row>
    <row r="304" spans="1:6" x14ac:dyDescent="0.2">
      <c r="A304" s="160">
        <v>3292</v>
      </c>
      <c r="B304" s="155" t="s">
        <v>270</v>
      </c>
      <c r="D304" s="222">
        <v>500</v>
      </c>
      <c r="F304" s="242">
        <f t="shared" si="7"/>
        <v>0</v>
      </c>
    </row>
    <row r="305" spans="1:6" x14ac:dyDescent="0.2">
      <c r="A305" s="160">
        <v>3294</v>
      </c>
      <c r="B305" s="155" t="s">
        <v>533</v>
      </c>
      <c r="D305" s="222">
        <v>783</v>
      </c>
      <c r="F305" s="242">
        <f t="shared" si="7"/>
        <v>0</v>
      </c>
    </row>
    <row r="306" spans="1:6" x14ac:dyDescent="0.2">
      <c r="A306" s="158">
        <v>34</v>
      </c>
      <c r="B306" s="159" t="s">
        <v>281</v>
      </c>
      <c r="C306" s="164"/>
      <c r="D306" s="164">
        <f>D307+D308</f>
        <v>1095</v>
      </c>
      <c r="E306" s="162">
        <f>E307+E308</f>
        <v>12.06</v>
      </c>
      <c r="F306" s="241">
        <f t="shared" si="7"/>
        <v>1.1013698630136988</v>
      </c>
    </row>
    <row r="307" spans="1:6" x14ac:dyDescent="0.2">
      <c r="A307" s="160">
        <v>3431</v>
      </c>
      <c r="B307" s="155" t="s">
        <v>291</v>
      </c>
      <c r="D307" s="222">
        <v>1095</v>
      </c>
      <c r="F307" s="242">
        <f t="shared" si="7"/>
        <v>0</v>
      </c>
    </row>
    <row r="308" spans="1:6" x14ac:dyDescent="0.2">
      <c r="A308" s="160">
        <v>3432</v>
      </c>
      <c r="B308" s="155" t="s">
        <v>293</v>
      </c>
      <c r="E308" s="162">
        <v>12.06</v>
      </c>
      <c r="F308" s="242" t="e">
        <f t="shared" si="7"/>
        <v>#DIV/0!</v>
      </c>
    </row>
    <row r="309" spans="1:6" x14ac:dyDescent="0.2">
      <c r="A309" s="158">
        <v>37</v>
      </c>
      <c r="B309" s="159" t="s">
        <v>343</v>
      </c>
      <c r="C309" s="164"/>
      <c r="D309" s="164">
        <f>D310</f>
        <v>4266</v>
      </c>
      <c r="E309" s="162">
        <f>E310</f>
        <v>0</v>
      </c>
      <c r="F309" s="241">
        <f t="shared" si="7"/>
        <v>0</v>
      </c>
    </row>
    <row r="310" spans="1:6" x14ac:dyDescent="0.2">
      <c r="A310" s="160">
        <v>3721</v>
      </c>
      <c r="B310" s="155" t="s">
        <v>353</v>
      </c>
      <c r="D310" s="222">
        <v>4266</v>
      </c>
      <c r="F310" s="242">
        <f t="shared" si="7"/>
        <v>0</v>
      </c>
    </row>
    <row r="311" spans="1:6" x14ac:dyDescent="0.2">
      <c r="A311" s="158">
        <v>38</v>
      </c>
      <c r="B311" s="159" t="s">
        <v>359</v>
      </c>
      <c r="C311" s="164"/>
      <c r="D311" s="164">
        <f>D312</f>
        <v>730</v>
      </c>
      <c r="E311" s="162">
        <f>E312</f>
        <v>0</v>
      </c>
      <c r="F311" s="241">
        <f t="shared" si="7"/>
        <v>0</v>
      </c>
    </row>
    <row r="312" spans="1:6" x14ac:dyDescent="0.2">
      <c r="A312" s="160">
        <v>3811</v>
      </c>
      <c r="B312" s="155" t="s">
        <v>362</v>
      </c>
      <c r="D312" s="222">
        <v>730</v>
      </c>
      <c r="F312" s="242">
        <f t="shared" si="7"/>
        <v>0</v>
      </c>
    </row>
    <row r="313" spans="1:6" x14ac:dyDescent="0.2">
      <c r="A313" s="158">
        <v>41</v>
      </c>
      <c r="B313" s="159" t="s">
        <v>388</v>
      </c>
      <c r="C313" s="164"/>
      <c r="D313" s="164">
        <f>D314</f>
        <v>0</v>
      </c>
      <c r="E313" s="162">
        <f>E314</f>
        <v>487.5</v>
      </c>
      <c r="F313" s="241" t="e">
        <f t="shared" si="7"/>
        <v>#DIV/0!</v>
      </c>
    </row>
    <row r="314" spans="1:6" x14ac:dyDescent="0.2">
      <c r="A314" s="160">
        <v>4123</v>
      </c>
      <c r="B314" s="155" t="s">
        <v>395</v>
      </c>
      <c r="D314" s="222">
        <v>0</v>
      </c>
      <c r="E314" s="162">
        <v>487.5</v>
      </c>
      <c r="F314" s="242" t="e">
        <f t="shared" si="7"/>
        <v>#DIV/0!</v>
      </c>
    </row>
    <row r="315" spans="1:6" x14ac:dyDescent="0.2">
      <c r="A315" s="158">
        <v>42</v>
      </c>
      <c r="B315" s="159" t="s">
        <v>400</v>
      </c>
      <c r="C315" s="164">
        <v>3000</v>
      </c>
      <c r="D315" s="164">
        <f>D316+D317</f>
        <v>0</v>
      </c>
      <c r="E315" s="162">
        <f>E316+E317</f>
        <v>65766.94</v>
      </c>
      <c r="F315" s="241" t="e">
        <f t="shared" si="7"/>
        <v>#DIV/0!</v>
      </c>
    </row>
    <row r="316" spans="1:6" x14ac:dyDescent="0.2">
      <c r="A316" s="160">
        <v>4221</v>
      </c>
      <c r="B316" s="155" t="s">
        <v>173</v>
      </c>
      <c r="D316" s="222">
        <v>0</v>
      </c>
      <c r="E316" s="162">
        <v>54556.95</v>
      </c>
      <c r="F316" s="242" t="e">
        <f t="shared" si="7"/>
        <v>#DIV/0!</v>
      </c>
    </row>
    <row r="317" spans="1:6" x14ac:dyDescent="0.2">
      <c r="A317" s="160">
        <v>4224</v>
      </c>
      <c r="B317" s="155" t="s">
        <v>414</v>
      </c>
      <c r="D317" s="222">
        <v>0</v>
      </c>
      <c r="E317" s="162">
        <f>10690.99+519</f>
        <v>11209.99</v>
      </c>
      <c r="F317" s="242" t="e">
        <f t="shared" si="7"/>
        <v>#DIV/0!</v>
      </c>
    </row>
    <row r="318" spans="1:6" ht="25.5" x14ac:dyDescent="0.2">
      <c r="A318" s="198" t="s">
        <v>540</v>
      </c>
      <c r="B318" s="198" t="s">
        <v>541</v>
      </c>
      <c r="C318" s="217">
        <v>6247432</v>
      </c>
      <c r="D318" s="217">
        <f>SUM(D319)</f>
        <v>11554313</v>
      </c>
      <c r="E318" s="218">
        <f>SUM(E319)</f>
        <v>8483130.0600000005</v>
      </c>
      <c r="F318" s="252">
        <f t="shared" si="7"/>
        <v>73.41959716687613</v>
      </c>
    </row>
    <row r="319" spans="1:6" x14ac:dyDescent="0.2">
      <c r="A319" s="171" t="s">
        <v>481</v>
      </c>
      <c r="B319" s="171" t="s">
        <v>480</v>
      </c>
      <c r="C319" s="219">
        <f ca="1">C319</f>
        <v>0</v>
      </c>
      <c r="D319" s="219">
        <f>SUM(D320,D329)</f>
        <v>11554313</v>
      </c>
      <c r="E319" s="220">
        <f>SUM(E320,E329)</f>
        <v>8483130.0600000005</v>
      </c>
      <c r="F319" s="240">
        <f t="shared" si="7"/>
        <v>73.41959716687613</v>
      </c>
    </row>
    <row r="320" spans="1:6" s="159" customFormat="1" x14ac:dyDescent="0.2">
      <c r="A320" s="158" t="s">
        <v>216</v>
      </c>
      <c r="B320" s="159" t="s">
        <v>217</v>
      </c>
      <c r="C320" s="164">
        <v>1373037</v>
      </c>
      <c r="D320" s="164">
        <f>SUM(D321:D328)</f>
        <v>295921</v>
      </c>
      <c r="E320" s="221">
        <f>SUM(E321:E328)</f>
        <v>1497545.9500000002</v>
      </c>
      <c r="F320" s="241">
        <f t="shared" si="7"/>
        <v>506.0627498555358</v>
      </c>
    </row>
    <row r="321" spans="1:6" x14ac:dyDescent="0.2">
      <c r="A321" s="160">
        <v>3223</v>
      </c>
      <c r="B321" s="155" t="s">
        <v>235</v>
      </c>
      <c r="D321" s="222">
        <v>50000</v>
      </c>
      <c r="E321" s="162">
        <v>33470.089999999997</v>
      </c>
      <c r="F321" s="242">
        <f t="shared" si="7"/>
        <v>66.940179999999998</v>
      </c>
    </row>
    <row r="322" spans="1:6" x14ac:dyDescent="0.2">
      <c r="A322" s="160">
        <v>3224</v>
      </c>
      <c r="B322" s="155" t="s">
        <v>237</v>
      </c>
      <c r="D322" s="222">
        <v>0</v>
      </c>
      <c r="E322" s="162">
        <v>49.1</v>
      </c>
      <c r="F322" s="242" t="e">
        <f t="shared" si="7"/>
        <v>#DIV/0!</v>
      </c>
    </row>
    <row r="323" spans="1:6" x14ac:dyDescent="0.2">
      <c r="A323" s="160">
        <v>3231</v>
      </c>
      <c r="B323" s="155" t="s">
        <v>532</v>
      </c>
      <c r="D323" s="222">
        <v>0</v>
      </c>
      <c r="E323" s="162">
        <v>665518.53</v>
      </c>
      <c r="F323" s="242" t="e">
        <f t="shared" si="7"/>
        <v>#DIV/0!</v>
      </c>
    </row>
    <row r="324" spans="1:6" x14ac:dyDescent="0.2">
      <c r="A324" s="160">
        <v>3232</v>
      </c>
      <c r="B324" s="155" t="s">
        <v>247</v>
      </c>
      <c r="D324" s="222">
        <v>0</v>
      </c>
      <c r="E324" s="162">
        <v>416236.42</v>
      </c>
      <c r="F324" s="242" t="e">
        <f t="shared" si="7"/>
        <v>#DIV/0!</v>
      </c>
    </row>
    <row r="325" spans="1:6" x14ac:dyDescent="0.2">
      <c r="A325" s="160" t="s">
        <v>250</v>
      </c>
      <c r="B325" s="155" t="s">
        <v>251</v>
      </c>
      <c r="D325" s="222">
        <v>0</v>
      </c>
      <c r="E325" s="162">
        <v>33469.339999999997</v>
      </c>
      <c r="F325" s="242" t="e">
        <f t="shared" si="7"/>
        <v>#DIV/0!</v>
      </c>
    </row>
    <row r="326" spans="1:6" x14ac:dyDescent="0.2">
      <c r="A326" s="160" t="s">
        <v>252</v>
      </c>
      <c r="B326" s="155" t="s">
        <v>253</v>
      </c>
      <c r="D326" s="222">
        <v>245921</v>
      </c>
      <c r="E326" s="162">
        <v>324893.33</v>
      </c>
      <c r="F326" s="242">
        <f t="shared" si="7"/>
        <v>132.11288584545443</v>
      </c>
    </row>
    <row r="327" spans="1:6" x14ac:dyDescent="0.2">
      <c r="A327" s="160" t="s">
        <v>256</v>
      </c>
      <c r="B327" s="155" t="s">
        <v>257</v>
      </c>
      <c r="D327" s="222">
        <v>0</v>
      </c>
      <c r="E327" s="162">
        <v>22916.07</v>
      </c>
      <c r="F327" s="242" t="e">
        <f t="shared" si="7"/>
        <v>#DIV/0!</v>
      </c>
    </row>
    <row r="328" spans="1:6" x14ac:dyDescent="0.2">
      <c r="A328" s="160">
        <v>3299</v>
      </c>
      <c r="B328" s="155" t="s">
        <v>266</v>
      </c>
      <c r="D328" s="222">
        <v>0</v>
      </c>
      <c r="E328" s="162">
        <v>993.07</v>
      </c>
      <c r="F328" s="242" t="e">
        <f t="shared" si="7"/>
        <v>#DIV/0!</v>
      </c>
    </row>
    <row r="329" spans="1:6" s="159" customFormat="1" x14ac:dyDescent="0.2">
      <c r="A329" s="158" t="s">
        <v>399</v>
      </c>
      <c r="B329" s="159" t="s">
        <v>400</v>
      </c>
      <c r="C329" s="164">
        <v>4873072</v>
      </c>
      <c r="D329" s="164">
        <f>SUM(D330:D331)</f>
        <v>11258392</v>
      </c>
      <c r="E329" s="221">
        <f>E330+E331</f>
        <v>6985584.1100000003</v>
      </c>
      <c r="F329" s="241">
        <f t="shared" si="7"/>
        <v>62.047796079582241</v>
      </c>
    </row>
    <row r="330" spans="1:6" x14ac:dyDescent="0.2">
      <c r="A330" s="160" t="s">
        <v>404</v>
      </c>
      <c r="B330" s="155" t="s">
        <v>169</v>
      </c>
      <c r="D330" s="222">
        <v>11258392</v>
      </c>
      <c r="E330" s="162">
        <v>6973585.54</v>
      </c>
      <c r="F330" s="242">
        <f t="shared" si="7"/>
        <v>61.941221623834032</v>
      </c>
    </row>
    <row r="331" spans="1:6" x14ac:dyDescent="0.2">
      <c r="A331" s="254">
        <v>4262</v>
      </c>
      <c r="B331" s="131" t="s">
        <v>439</v>
      </c>
      <c r="C331" s="255"/>
      <c r="D331" s="255">
        <v>0</v>
      </c>
      <c r="E331" s="256">
        <v>11998.57</v>
      </c>
      <c r="F331" s="257" t="e">
        <f t="shared" si="7"/>
        <v>#DIV/0!</v>
      </c>
    </row>
    <row r="332" spans="1:6" ht="25.5" x14ac:dyDescent="0.2">
      <c r="A332" s="198" t="s">
        <v>542</v>
      </c>
      <c r="B332" s="198" t="s">
        <v>543</v>
      </c>
      <c r="C332" s="217">
        <v>61053319</v>
      </c>
      <c r="D332" s="217">
        <f>D333</f>
        <v>1245715</v>
      </c>
      <c r="E332" s="218">
        <f>E333</f>
        <v>420139.9</v>
      </c>
      <c r="F332" s="252">
        <f t="shared" si="7"/>
        <v>33.726807496096626</v>
      </c>
    </row>
    <row r="333" spans="1:6" x14ac:dyDescent="0.2">
      <c r="A333" s="234" t="s">
        <v>544</v>
      </c>
      <c r="B333" s="234" t="s">
        <v>545</v>
      </c>
      <c r="C333" s="235">
        <v>5076376</v>
      </c>
      <c r="D333" s="235">
        <f>SUM(D334,D338,D353,D355,D358,D360)</f>
        <v>1245715</v>
      </c>
      <c r="E333" s="236">
        <f>SUM(E334,E338,E353,E355,E358,E360)</f>
        <v>420139.9</v>
      </c>
      <c r="F333" s="253">
        <f t="shared" si="7"/>
        <v>33.726807496096626</v>
      </c>
    </row>
    <row r="334" spans="1:6" x14ac:dyDescent="0.2">
      <c r="A334" s="159">
        <v>31</v>
      </c>
      <c r="B334" s="159" t="s">
        <v>194</v>
      </c>
      <c r="C334" s="164">
        <v>388416</v>
      </c>
      <c r="D334" s="164">
        <f>SUM(D335:D337)</f>
        <v>1190715</v>
      </c>
      <c r="E334" s="221">
        <f>SUM(E335:E337)</f>
        <v>113450.54</v>
      </c>
      <c r="F334" s="241">
        <f t="shared" si="7"/>
        <v>9.5279340564282808</v>
      </c>
    </row>
    <row r="335" spans="1:6" x14ac:dyDescent="0.2">
      <c r="A335" s="155">
        <v>3111</v>
      </c>
      <c r="B335" s="155" t="s">
        <v>198</v>
      </c>
      <c r="D335" s="222">
        <v>1151115</v>
      </c>
      <c r="E335" s="162">
        <v>97718.7</v>
      </c>
      <c r="F335" s="242">
        <f t="shared" si="7"/>
        <v>8.4890475756114725</v>
      </c>
    </row>
    <row r="336" spans="1:6" x14ac:dyDescent="0.2">
      <c r="A336" s="155">
        <v>3121</v>
      </c>
      <c r="B336" s="155" t="s">
        <v>206</v>
      </c>
      <c r="E336" s="162">
        <v>4960</v>
      </c>
      <c r="F336" s="242" t="e">
        <f t="shared" si="7"/>
        <v>#DIV/0!</v>
      </c>
    </row>
    <row r="337" spans="1:6" x14ac:dyDescent="0.2">
      <c r="A337" s="155">
        <v>3132</v>
      </c>
      <c r="B337" s="155" t="s">
        <v>213</v>
      </c>
      <c r="D337" s="222">
        <v>39600</v>
      </c>
      <c r="E337" s="162">
        <v>10771.84</v>
      </c>
      <c r="F337" s="242">
        <f t="shared" si="7"/>
        <v>27.201616161616158</v>
      </c>
    </row>
    <row r="338" spans="1:6" x14ac:dyDescent="0.2">
      <c r="A338" s="158" t="s">
        <v>216</v>
      </c>
      <c r="B338" s="159" t="s">
        <v>217</v>
      </c>
      <c r="C338" s="164">
        <v>366530</v>
      </c>
      <c r="D338" s="164">
        <f>SUM(D339:D352)</f>
        <v>55000</v>
      </c>
      <c r="E338" s="221">
        <f>SUM(E339:E352)</f>
        <v>84801.21</v>
      </c>
      <c r="F338" s="241">
        <f t="shared" si="7"/>
        <v>154.1840181818182</v>
      </c>
    </row>
    <row r="339" spans="1:6" x14ac:dyDescent="0.2">
      <c r="A339" s="155">
        <v>3211</v>
      </c>
      <c r="B339" s="155" t="s">
        <v>221</v>
      </c>
      <c r="E339" s="162">
        <v>22349.65</v>
      </c>
      <c r="F339" s="242" t="e">
        <f t="shared" si="7"/>
        <v>#DIV/0!</v>
      </c>
    </row>
    <row r="340" spans="1:6" x14ac:dyDescent="0.2">
      <c r="A340" s="155">
        <v>3212</v>
      </c>
      <c r="B340" s="155" t="s">
        <v>223</v>
      </c>
      <c r="E340" s="162">
        <v>4545.0600000000004</v>
      </c>
      <c r="F340" s="242" t="e">
        <f t="shared" si="7"/>
        <v>#DIV/0!</v>
      </c>
    </row>
    <row r="341" spans="1:6" x14ac:dyDescent="0.2">
      <c r="A341" s="155">
        <v>3213</v>
      </c>
      <c r="B341" s="155" t="s">
        <v>225</v>
      </c>
      <c r="E341" s="162">
        <v>2700</v>
      </c>
      <c r="F341" s="242" t="e">
        <f t="shared" si="7"/>
        <v>#DIV/0!</v>
      </c>
    </row>
    <row r="342" spans="1:6" x14ac:dyDescent="0.2">
      <c r="A342" s="155">
        <v>3221</v>
      </c>
      <c r="B342" s="155" t="s">
        <v>231</v>
      </c>
      <c r="E342" s="162">
        <v>62.68</v>
      </c>
      <c r="F342" s="242" t="e">
        <f t="shared" si="7"/>
        <v>#DIV/0!</v>
      </c>
    </row>
    <row r="343" spans="1:6" x14ac:dyDescent="0.2">
      <c r="A343" s="155">
        <v>3222</v>
      </c>
      <c r="B343" s="155" t="s">
        <v>233</v>
      </c>
      <c r="E343" s="162">
        <v>229.2</v>
      </c>
      <c r="F343" s="242" t="e">
        <f t="shared" si="7"/>
        <v>#DIV/0!</v>
      </c>
    </row>
    <row r="344" spans="1:6" x14ac:dyDescent="0.2">
      <c r="A344" s="155">
        <v>3224</v>
      </c>
      <c r="B344" s="155" t="s">
        <v>237</v>
      </c>
      <c r="E344" s="162">
        <v>19065.78</v>
      </c>
      <c r="F344" s="242" t="e">
        <f t="shared" si="7"/>
        <v>#DIV/0!</v>
      </c>
    </row>
    <row r="345" spans="1:6" x14ac:dyDescent="0.2">
      <c r="A345" s="155">
        <v>3225</v>
      </c>
      <c r="B345" s="155" t="s">
        <v>531</v>
      </c>
      <c r="E345" s="162">
        <v>111.8</v>
      </c>
      <c r="F345" s="242" t="e">
        <f t="shared" si="7"/>
        <v>#DIV/0!</v>
      </c>
    </row>
    <row r="346" spans="1:6" x14ac:dyDescent="0.2">
      <c r="A346" s="155">
        <v>3231</v>
      </c>
      <c r="B346" s="155" t="s">
        <v>532</v>
      </c>
      <c r="E346" s="162">
        <v>343.75</v>
      </c>
      <c r="F346" s="242" t="e">
        <f t="shared" si="7"/>
        <v>#DIV/0!</v>
      </c>
    </row>
    <row r="347" spans="1:6" x14ac:dyDescent="0.2">
      <c r="A347" s="155">
        <v>3232</v>
      </c>
      <c r="B347" s="155" t="s">
        <v>247</v>
      </c>
      <c r="E347" s="162">
        <v>9045.89</v>
      </c>
      <c r="F347" s="242" t="e">
        <f t="shared" si="7"/>
        <v>#DIV/0!</v>
      </c>
    </row>
    <row r="348" spans="1:6" x14ac:dyDescent="0.2">
      <c r="A348" s="155">
        <v>3233</v>
      </c>
      <c r="B348" s="155" t="s">
        <v>249</v>
      </c>
      <c r="E348" s="162">
        <v>3307.73</v>
      </c>
      <c r="F348" s="242" t="e">
        <f t="shared" si="7"/>
        <v>#DIV/0!</v>
      </c>
    </row>
    <row r="349" spans="1:6" x14ac:dyDescent="0.2">
      <c r="A349" s="155">
        <v>3237</v>
      </c>
      <c r="B349" s="155" t="s">
        <v>257</v>
      </c>
      <c r="E349" s="162">
        <v>21071.86</v>
      </c>
      <c r="F349" s="242" t="e">
        <f t="shared" si="7"/>
        <v>#DIV/0!</v>
      </c>
    </row>
    <row r="350" spans="1:6" x14ac:dyDescent="0.2">
      <c r="A350" s="155">
        <v>3238</v>
      </c>
      <c r="B350" s="155" t="s">
        <v>259</v>
      </c>
      <c r="E350" s="162">
        <v>1710</v>
      </c>
      <c r="F350" s="242" t="e">
        <f t="shared" si="7"/>
        <v>#DIV/0!</v>
      </c>
    </row>
    <row r="351" spans="1:6" x14ac:dyDescent="0.2">
      <c r="A351" s="155">
        <v>3293</v>
      </c>
      <c r="B351" s="155" t="s">
        <v>272</v>
      </c>
      <c r="E351" s="162">
        <v>257.81</v>
      </c>
      <c r="F351" s="242" t="e">
        <f t="shared" si="7"/>
        <v>#DIV/0!</v>
      </c>
    </row>
    <row r="352" spans="1:6" x14ac:dyDescent="0.2">
      <c r="A352" s="155">
        <v>3299</v>
      </c>
      <c r="B352" s="155" t="s">
        <v>266</v>
      </c>
      <c r="D352" s="222">
        <v>55000</v>
      </c>
      <c r="E352" s="162">
        <v>0</v>
      </c>
      <c r="F352" s="242">
        <f t="shared" ref="F352:F363" si="8">E352/D352*100</f>
        <v>0</v>
      </c>
    </row>
    <row r="353" spans="1:6" x14ac:dyDescent="0.2">
      <c r="A353" s="159">
        <v>35</v>
      </c>
      <c r="B353" s="159" t="s">
        <v>299</v>
      </c>
      <c r="C353" s="164"/>
      <c r="D353" s="164">
        <f>D354</f>
        <v>0</v>
      </c>
      <c r="E353" s="221">
        <f>E354</f>
        <v>76029.5</v>
      </c>
      <c r="F353" s="241" t="e">
        <f t="shared" si="8"/>
        <v>#DIV/0!</v>
      </c>
    </row>
    <row r="354" spans="1:6" x14ac:dyDescent="0.2">
      <c r="A354" s="155">
        <v>3531</v>
      </c>
      <c r="B354" s="155" t="s">
        <v>546</v>
      </c>
      <c r="E354" s="162">
        <v>76029.5</v>
      </c>
      <c r="F354" s="242" t="e">
        <f t="shared" si="8"/>
        <v>#DIV/0!</v>
      </c>
    </row>
    <row r="355" spans="1:6" x14ac:dyDescent="0.2">
      <c r="A355" s="159">
        <v>36</v>
      </c>
      <c r="B355" s="159" t="s">
        <v>537</v>
      </c>
      <c r="C355" s="164"/>
      <c r="D355" s="164">
        <f>D356+D357</f>
        <v>0</v>
      </c>
      <c r="E355" s="221">
        <f>E356+E357</f>
        <v>11136.9</v>
      </c>
      <c r="F355" s="241" t="e">
        <f t="shared" si="8"/>
        <v>#DIV/0!</v>
      </c>
    </row>
    <row r="356" spans="1:6" x14ac:dyDescent="0.2">
      <c r="A356" s="155">
        <v>3691</v>
      </c>
      <c r="B356" s="155" t="s">
        <v>82</v>
      </c>
      <c r="E356" s="162">
        <v>10241.34</v>
      </c>
      <c r="F356" s="242" t="e">
        <f t="shared" si="8"/>
        <v>#DIV/0!</v>
      </c>
    </row>
    <row r="357" spans="1:6" x14ac:dyDescent="0.2">
      <c r="A357" s="155">
        <v>3693</v>
      </c>
      <c r="B357" s="155" t="s">
        <v>86</v>
      </c>
      <c r="E357" s="162">
        <v>895.56</v>
      </c>
      <c r="F357" s="242" t="e">
        <f t="shared" si="8"/>
        <v>#DIV/0!</v>
      </c>
    </row>
    <row r="358" spans="1:6" x14ac:dyDescent="0.2">
      <c r="A358" s="159">
        <v>37</v>
      </c>
      <c r="B358" s="159" t="s">
        <v>343</v>
      </c>
      <c r="C358" s="164"/>
      <c r="D358" s="164">
        <f>D359</f>
        <v>0</v>
      </c>
      <c r="E358" s="221">
        <f>E359</f>
        <v>3981.69</v>
      </c>
      <c r="F358" s="241" t="e">
        <f t="shared" si="8"/>
        <v>#DIV/0!</v>
      </c>
    </row>
    <row r="359" spans="1:6" x14ac:dyDescent="0.2">
      <c r="A359" s="155">
        <v>3721</v>
      </c>
      <c r="B359" s="155" t="s">
        <v>353</v>
      </c>
      <c r="E359" s="162">
        <v>3981.69</v>
      </c>
      <c r="F359" s="242" t="e">
        <f t="shared" si="8"/>
        <v>#DIV/0!</v>
      </c>
    </row>
    <row r="360" spans="1:6" x14ac:dyDescent="0.2">
      <c r="A360" s="158" t="s">
        <v>399</v>
      </c>
      <c r="B360" s="159" t="s">
        <v>400</v>
      </c>
      <c r="C360" s="164">
        <v>4321430</v>
      </c>
      <c r="D360" s="164">
        <f>D361+D362+D363</f>
        <v>0</v>
      </c>
      <c r="E360" s="221">
        <f>E361+E362+E363</f>
        <v>130740.06</v>
      </c>
      <c r="F360" s="241" t="e">
        <f t="shared" si="8"/>
        <v>#DIV/0!</v>
      </c>
    </row>
    <row r="361" spans="1:6" x14ac:dyDescent="0.2">
      <c r="A361" s="160">
        <v>4221</v>
      </c>
      <c r="B361" s="155" t="s">
        <v>173</v>
      </c>
      <c r="E361" s="162">
        <v>18612.5</v>
      </c>
      <c r="F361" s="242" t="e">
        <f t="shared" si="8"/>
        <v>#DIV/0!</v>
      </c>
    </row>
    <row r="362" spans="1:6" x14ac:dyDescent="0.2">
      <c r="A362" s="160">
        <v>4224</v>
      </c>
      <c r="B362" s="155" t="s">
        <v>414</v>
      </c>
      <c r="E362" s="162">
        <v>87662.5</v>
      </c>
      <c r="F362" s="242" t="e">
        <f t="shared" si="8"/>
        <v>#DIV/0!</v>
      </c>
    </row>
    <row r="363" spans="1:6" x14ac:dyDescent="0.2">
      <c r="A363" s="155">
        <v>4225</v>
      </c>
      <c r="B363" s="155" t="s">
        <v>527</v>
      </c>
      <c r="E363" s="162">
        <v>24465.06</v>
      </c>
      <c r="F363" s="242" t="e">
        <f t="shared" si="8"/>
        <v>#DIV/0!</v>
      </c>
    </row>
  </sheetData>
  <mergeCells count="3">
    <mergeCell ref="A1:F1"/>
    <mergeCell ref="A2:F2"/>
    <mergeCell ref="A4:B4"/>
  </mergeCells>
  <pageMargins left="0.70866141732283472" right="0.70866141732283472" top="0.74803149606299213" bottom="0.74803149606299213" header="0.31496062992125984" footer="0.31496062992125984"/>
  <pageSetup paperSize="9" scale="89" orientation="landscape" r:id="rId1"/>
  <headerFooter>
    <oddFooter>&amp;R&amp;P/&amp;N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  <pageSetUpPr fitToPage="1"/>
  </sheetPr>
  <dimension ref="A2:O36"/>
  <sheetViews>
    <sheetView topLeftCell="A4" zoomScale="90" zoomScaleNormal="90" workbookViewId="0">
      <pane xSplit="2" ySplit="6" topLeftCell="F10" activePane="bottomRight" state="frozen"/>
      <selection pane="topRight" activeCell="C4" sqref="C4"/>
      <selection pane="bottomLeft" activeCell="A14" sqref="A14"/>
      <selection pane="bottomRight" activeCell="H40" sqref="H40"/>
    </sheetView>
  </sheetViews>
  <sheetFormatPr defaultRowHeight="12.75" x14ac:dyDescent="0.2"/>
  <cols>
    <col min="1" max="1" width="16.7109375" style="30" customWidth="1"/>
    <col min="2" max="2" width="64.42578125" style="33" bestFit="1" customWidth="1"/>
    <col min="3" max="3" width="20.140625" style="34" customWidth="1"/>
    <col min="4" max="5" width="17.7109375" style="35" bestFit="1" customWidth="1"/>
    <col min="6" max="6" width="16.5703125" style="34" bestFit="1" customWidth="1"/>
    <col min="7" max="8" width="9.85546875" style="34" customWidth="1"/>
    <col min="9" max="9" width="15.42578125" style="30" bestFit="1" customWidth="1"/>
    <col min="10" max="10" width="9.42578125" style="30" bestFit="1" customWidth="1"/>
    <col min="11" max="11" width="15.42578125" style="30" bestFit="1" customWidth="1"/>
    <col min="12" max="12" width="9.42578125" style="30" bestFit="1" customWidth="1"/>
    <col min="13" max="256" width="9.140625" style="30"/>
    <col min="257" max="257" width="18.42578125" style="30" customWidth="1"/>
    <col min="258" max="258" width="50.7109375" style="30" customWidth="1"/>
    <col min="259" max="259" width="20.140625" style="30" customWidth="1"/>
    <col min="260" max="261" width="17.7109375" style="30" bestFit="1" customWidth="1"/>
    <col min="262" max="262" width="16.5703125" style="30" bestFit="1" customWidth="1"/>
    <col min="263" max="263" width="15.7109375" style="30" bestFit="1" customWidth="1"/>
    <col min="264" max="264" width="18.42578125" style="30" bestFit="1" customWidth="1"/>
    <col min="265" max="265" width="15.42578125" style="30" bestFit="1" customWidth="1"/>
    <col min="266" max="266" width="9.42578125" style="30" bestFit="1" customWidth="1"/>
    <col min="267" max="267" width="15.42578125" style="30" bestFit="1" customWidth="1"/>
    <col min="268" max="268" width="9.42578125" style="30" bestFit="1" customWidth="1"/>
    <col min="269" max="512" width="9.140625" style="30"/>
    <col min="513" max="513" width="18.42578125" style="30" customWidth="1"/>
    <col min="514" max="514" width="50.7109375" style="30" customWidth="1"/>
    <col min="515" max="515" width="20.140625" style="30" customWidth="1"/>
    <col min="516" max="517" width="17.7109375" style="30" bestFit="1" customWidth="1"/>
    <col min="518" max="518" width="16.5703125" style="30" bestFit="1" customWidth="1"/>
    <col min="519" max="519" width="15.7109375" style="30" bestFit="1" customWidth="1"/>
    <col min="520" max="520" width="18.42578125" style="30" bestFit="1" customWidth="1"/>
    <col min="521" max="521" width="15.42578125" style="30" bestFit="1" customWidth="1"/>
    <col min="522" max="522" width="9.42578125" style="30" bestFit="1" customWidth="1"/>
    <col min="523" max="523" width="15.42578125" style="30" bestFit="1" customWidth="1"/>
    <col min="524" max="524" width="9.42578125" style="30" bestFit="1" customWidth="1"/>
    <col min="525" max="768" width="9.140625" style="30"/>
    <col min="769" max="769" width="18.42578125" style="30" customWidth="1"/>
    <col min="770" max="770" width="50.7109375" style="30" customWidth="1"/>
    <col min="771" max="771" width="20.140625" style="30" customWidth="1"/>
    <col min="772" max="773" width="17.7109375" style="30" bestFit="1" customWidth="1"/>
    <col min="774" max="774" width="16.5703125" style="30" bestFit="1" customWidth="1"/>
    <col min="775" max="775" width="15.7109375" style="30" bestFit="1" customWidth="1"/>
    <col min="776" max="776" width="18.42578125" style="30" bestFit="1" customWidth="1"/>
    <col min="777" max="777" width="15.42578125" style="30" bestFit="1" customWidth="1"/>
    <col min="778" max="778" width="9.42578125" style="30" bestFit="1" customWidth="1"/>
    <col min="779" max="779" width="15.42578125" style="30" bestFit="1" customWidth="1"/>
    <col min="780" max="780" width="9.42578125" style="30" bestFit="1" customWidth="1"/>
    <col min="781" max="1024" width="9.140625" style="30"/>
    <col min="1025" max="1025" width="18.42578125" style="30" customWidth="1"/>
    <col min="1026" max="1026" width="50.7109375" style="30" customWidth="1"/>
    <col min="1027" max="1027" width="20.140625" style="30" customWidth="1"/>
    <col min="1028" max="1029" width="17.7109375" style="30" bestFit="1" customWidth="1"/>
    <col min="1030" max="1030" width="16.5703125" style="30" bestFit="1" customWidth="1"/>
    <col min="1031" max="1031" width="15.7109375" style="30" bestFit="1" customWidth="1"/>
    <col min="1032" max="1032" width="18.42578125" style="30" bestFit="1" customWidth="1"/>
    <col min="1033" max="1033" width="15.42578125" style="30" bestFit="1" customWidth="1"/>
    <col min="1034" max="1034" width="9.42578125" style="30" bestFit="1" customWidth="1"/>
    <col min="1035" max="1035" width="15.42578125" style="30" bestFit="1" customWidth="1"/>
    <col min="1036" max="1036" width="9.42578125" style="30" bestFit="1" customWidth="1"/>
    <col min="1037" max="1280" width="9.140625" style="30"/>
    <col min="1281" max="1281" width="18.42578125" style="30" customWidth="1"/>
    <col min="1282" max="1282" width="50.7109375" style="30" customWidth="1"/>
    <col min="1283" max="1283" width="20.140625" style="30" customWidth="1"/>
    <col min="1284" max="1285" width="17.7109375" style="30" bestFit="1" customWidth="1"/>
    <col min="1286" max="1286" width="16.5703125" style="30" bestFit="1" customWidth="1"/>
    <col min="1287" max="1287" width="15.7109375" style="30" bestFit="1" customWidth="1"/>
    <col min="1288" max="1288" width="18.42578125" style="30" bestFit="1" customWidth="1"/>
    <col min="1289" max="1289" width="15.42578125" style="30" bestFit="1" customWidth="1"/>
    <col min="1290" max="1290" width="9.42578125" style="30" bestFit="1" customWidth="1"/>
    <col min="1291" max="1291" width="15.42578125" style="30" bestFit="1" customWidth="1"/>
    <col min="1292" max="1292" width="9.42578125" style="30" bestFit="1" customWidth="1"/>
    <col min="1293" max="1536" width="9.140625" style="30"/>
    <col min="1537" max="1537" width="18.42578125" style="30" customWidth="1"/>
    <col min="1538" max="1538" width="50.7109375" style="30" customWidth="1"/>
    <col min="1539" max="1539" width="20.140625" style="30" customWidth="1"/>
    <col min="1540" max="1541" width="17.7109375" style="30" bestFit="1" customWidth="1"/>
    <col min="1542" max="1542" width="16.5703125" style="30" bestFit="1" customWidth="1"/>
    <col min="1543" max="1543" width="15.7109375" style="30" bestFit="1" customWidth="1"/>
    <col min="1544" max="1544" width="18.42578125" style="30" bestFit="1" customWidth="1"/>
    <col min="1545" max="1545" width="15.42578125" style="30" bestFit="1" customWidth="1"/>
    <col min="1546" max="1546" width="9.42578125" style="30" bestFit="1" customWidth="1"/>
    <col min="1547" max="1547" width="15.42578125" style="30" bestFit="1" customWidth="1"/>
    <col min="1548" max="1548" width="9.42578125" style="30" bestFit="1" customWidth="1"/>
    <col min="1549" max="1792" width="9.140625" style="30"/>
    <col min="1793" max="1793" width="18.42578125" style="30" customWidth="1"/>
    <col min="1794" max="1794" width="50.7109375" style="30" customWidth="1"/>
    <col min="1795" max="1795" width="20.140625" style="30" customWidth="1"/>
    <col min="1796" max="1797" width="17.7109375" style="30" bestFit="1" customWidth="1"/>
    <col min="1798" max="1798" width="16.5703125" style="30" bestFit="1" customWidth="1"/>
    <col min="1799" max="1799" width="15.7109375" style="30" bestFit="1" customWidth="1"/>
    <col min="1800" max="1800" width="18.42578125" style="30" bestFit="1" customWidth="1"/>
    <col min="1801" max="1801" width="15.42578125" style="30" bestFit="1" customWidth="1"/>
    <col min="1802" max="1802" width="9.42578125" style="30" bestFit="1" customWidth="1"/>
    <col min="1803" max="1803" width="15.42578125" style="30" bestFit="1" customWidth="1"/>
    <col min="1804" max="1804" width="9.42578125" style="30" bestFit="1" customWidth="1"/>
    <col min="1805" max="2048" width="9.140625" style="30"/>
    <col min="2049" max="2049" width="18.42578125" style="30" customWidth="1"/>
    <col min="2050" max="2050" width="50.7109375" style="30" customWidth="1"/>
    <col min="2051" max="2051" width="20.140625" style="30" customWidth="1"/>
    <col min="2052" max="2053" width="17.7109375" style="30" bestFit="1" customWidth="1"/>
    <col min="2054" max="2054" width="16.5703125" style="30" bestFit="1" customWidth="1"/>
    <col min="2055" max="2055" width="15.7109375" style="30" bestFit="1" customWidth="1"/>
    <col min="2056" max="2056" width="18.42578125" style="30" bestFit="1" customWidth="1"/>
    <col min="2057" max="2057" width="15.42578125" style="30" bestFit="1" customWidth="1"/>
    <col min="2058" max="2058" width="9.42578125" style="30" bestFit="1" customWidth="1"/>
    <col min="2059" max="2059" width="15.42578125" style="30" bestFit="1" customWidth="1"/>
    <col min="2060" max="2060" width="9.42578125" style="30" bestFit="1" customWidth="1"/>
    <col min="2061" max="2304" width="9.140625" style="30"/>
    <col min="2305" max="2305" width="18.42578125" style="30" customWidth="1"/>
    <col min="2306" max="2306" width="50.7109375" style="30" customWidth="1"/>
    <col min="2307" max="2307" width="20.140625" style="30" customWidth="1"/>
    <col min="2308" max="2309" width="17.7109375" style="30" bestFit="1" customWidth="1"/>
    <col min="2310" max="2310" width="16.5703125" style="30" bestFit="1" customWidth="1"/>
    <col min="2311" max="2311" width="15.7109375" style="30" bestFit="1" customWidth="1"/>
    <col min="2312" max="2312" width="18.42578125" style="30" bestFit="1" customWidth="1"/>
    <col min="2313" max="2313" width="15.42578125" style="30" bestFit="1" customWidth="1"/>
    <col min="2314" max="2314" width="9.42578125" style="30" bestFit="1" customWidth="1"/>
    <col min="2315" max="2315" width="15.42578125" style="30" bestFit="1" customWidth="1"/>
    <col min="2316" max="2316" width="9.42578125" style="30" bestFit="1" customWidth="1"/>
    <col min="2317" max="2560" width="9.140625" style="30"/>
    <col min="2561" max="2561" width="18.42578125" style="30" customWidth="1"/>
    <col min="2562" max="2562" width="50.7109375" style="30" customWidth="1"/>
    <col min="2563" max="2563" width="20.140625" style="30" customWidth="1"/>
    <col min="2564" max="2565" width="17.7109375" style="30" bestFit="1" customWidth="1"/>
    <col min="2566" max="2566" width="16.5703125" style="30" bestFit="1" customWidth="1"/>
    <col min="2567" max="2567" width="15.7109375" style="30" bestFit="1" customWidth="1"/>
    <col min="2568" max="2568" width="18.42578125" style="30" bestFit="1" customWidth="1"/>
    <col min="2569" max="2569" width="15.42578125" style="30" bestFit="1" customWidth="1"/>
    <col min="2570" max="2570" width="9.42578125" style="30" bestFit="1" customWidth="1"/>
    <col min="2571" max="2571" width="15.42578125" style="30" bestFit="1" customWidth="1"/>
    <col min="2572" max="2572" width="9.42578125" style="30" bestFit="1" customWidth="1"/>
    <col min="2573" max="2816" width="9.140625" style="30"/>
    <col min="2817" max="2817" width="18.42578125" style="30" customWidth="1"/>
    <col min="2818" max="2818" width="50.7109375" style="30" customWidth="1"/>
    <col min="2819" max="2819" width="20.140625" style="30" customWidth="1"/>
    <col min="2820" max="2821" width="17.7109375" style="30" bestFit="1" customWidth="1"/>
    <col min="2822" max="2822" width="16.5703125" style="30" bestFit="1" customWidth="1"/>
    <col min="2823" max="2823" width="15.7109375" style="30" bestFit="1" customWidth="1"/>
    <col min="2824" max="2824" width="18.42578125" style="30" bestFit="1" customWidth="1"/>
    <col min="2825" max="2825" width="15.42578125" style="30" bestFit="1" customWidth="1"/>
    <col min="2826" max="2826" width="9.42578125" style="30" bestFit="1" customWidth="1"/>
    <col min="2827" max="2827" width="15.42578125" style="30" bestFit="1" customWidth="1"/>
    <col min="2828" max="2828" width="9.42578125" style="30" bestFit="1" customWidth="1"/>
    <col min="2829" max="3072" width="9.140625" style="30"/>
    <col min="3073" max="3073" width="18.42578125" style="30" customWidth="1"/>
    <col min="3074" max="3074" width="50.7109375" style="30" customWidth="1"/>
    <col min="3075" max="3075" width="20.140625" style="30" customWidth="1"/>
    <col min="3076" max="3077" width="17.7109375" style="30" bestFit="1" customWidth="1"/>
    <col min="3078" max="3078" width="16.5703125" style="30" bestFit="1" customWidth="1"/>
    <col min="3079" max="3079" width="15.7109375" style="30" bestFit="1" customWidth="1"/>
    <col min="3080" max="3080" width="18.42578125" style="30" bestFit="1" customWidth="1"/>
    <col min="3081" max="3081" width="15.42578125" style="30" bestFit="1" customWidth="1"/>
    <col min="3082" max="3082" width="9.42578125" style="30" bestFit="1" customWidth="1"/>
    <col min="3083" max="3083" width="15.42578125" style="30" bestFit="1" customWidth="1"/>
    <col min="3084" max="3084" width="9.42578125" style="30" bestFit="1" customWidth="1"/>
    <col min="3085" max="3328" width="9.140625" style="30"/>
    <col min="3329" max="3329" width="18.42578125" style="30" customWidth="1"/>
    <col min="3330" max="3330" width="50.7109375" style="30" customWidth="1"/>
    <col min="3331" max="3331" width="20.140625" style="30" customWidth="1"/>
    <col min="3332" max="3333" width="17.7109375" style="30" bestFit="1" customWidth="1"/>
    <col min="3334" max="3334" width="16.5703125" style="30" bestFit="1" customWidth="1"/>
    <col min="3335" max="3335" width="15.7109375" style="30" bestFit="1" customWidth="1"/>
    <col min="3336" max="3336" width="18.42578125" style="30" bestFit="1" customWidth="1"/>
    <col min="3337" max="3337" width="15.42578125" style="30" bestFit="1" customWidth="1"/>
    <col min="3338" max="3338" width="9.42578125" style="30" bestFit="1" customWidth="1"/>
    <col min="3339" max="3339" width="15.42578125" style="30" bestFit="1" customWidth="1"/>
    <col min="3340" max="3340" width="9.42578125" style="30" bestFit="1" customWidth="1"/>
    <col min="3341" max="3584" width="9.140625" style="30"/>
    <col min="3585" max="3585" width="18.42578125" style="30" customWidth="1"/>
    <col min="3586" max="3586" width="50.7109375" style="30" customWidth="1"/>
    <col min="3587" max="3587" width="20.140625" style="30" customWidth="1"/>
    <col min="3588" max="3589" width="17.7109375" style="30" bestFit="1" customWidth="1"/>
    <col min="3590" max="3590" width="16.5703125" style="30" bestFit="1" customWidth="1"/>
    <col min="3591" max="3591" width="15.7109375" style="30" bestFit="1" customWidth="1"/>
    <col min="3592" max="3592" width="18.42578125" style="30" bestFit="1" customWidth="1"/>
    <col min="3593" max="3593" width="15.42578125" style="30" bestFit="1" customWidth="1"/>
    <col min="3594" max="3594" width="9.42578125" style="30" bestFit="1" customWidth="1"/>
    <col min="3595" max="3595" width="15.42578125" style="30" bestFit="1" customWidth="1"/>
    <col min="3596" max="3596" width="9.42578125" style="30" bestFit="1" customWidth="1"/>
    <col min="3597" max="3840" width="9.140625" style="30"/>
    <col min="3841" max="3841" width="18.42578125" style="30" customWidth="1"/>
    <col min="3842" max="3842" width="50.7109375" style="30" customWidth="1"/>
    <col min="3843" max="3843" width="20.140625" style="30" customWidth="1"/>
    <col min="3844" max="3845" width="17.7109375" style="30" bestFit="1" customWidth="1"/>
    <col min="3846" max="3846" width="16.5703125" style="30" bestFit="1" customWidth="1"/>
    <col min="3847" max="3847" width="15.7109375" style="30" bestFit="1" customWidth="1"/>
    <col min="3848" max="3848" width="18.42578125" style="30" bestFit="1" customWidth="1"/>
    <col min="3849" max="3849" width="15.42578125" style="30" bestFit="1" customWidth="1"/>
    <col min="3850" max="3850" width="9.42578125" style="30" bestFit="1" customWidth="1"/>
    <col min="3851" max="3851" width="15.42578125" style="30" bestFit="1" customWidth="1"/>
    <col min="3852" max="3852" width="9.42578125" style="30" bestFit="1" customWidth="1"/>
    <col min="3853" max="4096" width="9.140625" style="30"/>
    <col min="4097" max="4097" width="18.42578125" style="30" customWidth="1"/>
    <col min="4098" max="4098" width="50.7109375" style="30" customWidth="1"/>
    <col min="4099" max="4099" width="20.140625" style="30" customWidth="1"/>
    <col min="4100" max="4101" width="17.7109375" style="30" bestFit="1" customWidth="1"/>
    <col min="4102" max="4102" width="16.5703125" style="30" bestFit="1" customWidth="1"/>
    <col min="4103" max="4103" width="15.7109375" style="30" bestFit="1" customWidth="1"/>
    <col min="4104" max="4104" width="18.42578125" style="30" bestFit="1" customWidth="1"/>
    <col min="4105" max="4105" width="15.42578125" style="30" bestFit="1" customWidth="1"/>
    <col min="4106" max="4106" width="9.42578125" style="30" bestFit="1" customWidth="1"/>
    <col min="4107" max="4107" width="15.42578125" style="30" bestFit="1" customWidth="1"/>
    <col min="4108" max="4108" width="9.42578125" style="30" bestFit="1" customWidth="1"/>
    <col min="4109" max="4352" width="9.140625" style="30"/>
    <col min="4353" max="4353" width="18.42578125" style="30" customWidth="1"/>
    <col min="4354" max="4354" width="50.7109375" style="30" customWidth="1"/>
    <col min="4355" max="4355" width="20.140625" style="30" customWidth="1"/>
    <col min="4356" max="4357" width="17.7109375" style="30" bestFit="1" customWidth="1"/>
    <col min="4358" max="4358" width="16.5703125" style="30" bestFit="1" customWidth="1"/>
    <col min="4359" max="4359" width="15.7109375" style="30" bestFit="1" customWidth="1"/>
    <col min="4360" max="4360" width="18.42578125" style="30" bestFit="1" customWidth="1"/>
    <col min="4361" max="4361" width="15.42578125" style="30" bestFit="1" customWidth="1"/>
    <col min="4362" max="4362" width="9.42578125" style="30" bestFit="1" customWidth="1"/>
    <col min="4363" max="4363" width="15.42578125" style="30" bestFit="1" customWidth="1"/>
    <col min="4364" max="4364" width="9.42578125" style="30" bestFit="1" customWidth="1"/>
    <col min="4365" max="4608" width="9.140625" style="30"/>
    <col min="4609" max="4609" width="18.42578125" style="30" customWidth="1"/>
    <col min="4610" max="4610" width="50.7109375" style="30" customWidth="1"/>
    <col min="4611" max="4611" width="20.140625" style="30" customWidth="1"/>
    <col min="4612" max="4613" width="17.7109375" style="30" bestFit="1" customWidth="1"/>
    <col min="4614" max="4614" width="16.5703125" style="30" bestFit="1" customWidth="1"/>
    <col min="4615" max="4615" width="15.7109375" style="30" bestFit="1" customWidth="1"/>
    <col min="4616" max="4616" width="18.42578125" style="30" bestFit="1" customWidth="1"/>
    <col min="4617" max="4617" width="15.42578125" style="30" bestFit="1" customWidth="1"/>
    <col min="4618" max="4618" width="9.42578125" style="30" bestFit="1" customWidth="1"/>
    <col min="4619" max="4619" width="15.42578125" style="30" bestFit="1" customWidth="1"/>
    <col min="4620" max="4620" width="9.42578125" style="30" bestFit="1" customWidth="1"/>
    <col min="4621" max="4864" width="9.140625" style="30"/>
    <col min="4865" max="4865" width="18.42578125" style="30" customWidth="1"/>
    <col min="4866" max="4866" width="50.7109375" style="30" customWidth="1"/>
    <col min="4867" max="4867" width="20.140625" style="30" customWidth="1"/>
    <col min="4868" max="4869" width="17.7109375" style="30" bestFit="1" customWidth="1"/>
    <col min="4870" max="4870" width="16.5703125" style="30" bestFit="1" customWidth="1"/>
    <col min="4871" max="4871" width="15.7109375" style="30" bestFit="1" customWidth="1"/>
    <col min="4872" max="4872" width="18.42578125" style="30" bestFit="1" customWidth="1"/>
    <col min="4873" max="4873" width="15.42578125" style="30" bestFit="1" customWidth="1"/>
    <col min="4874" max="4874" width="9.42578125" style="30" bestFit="1" customWidth="1"/>
    <col min="4875" max="4875" width="15.42578125" style="30" bestFit="1" customWidth="1"/>
    <col min="4876" max="4876" width="9.42578125" style="30" bestFit="1" customWidth="1"/>
    <col min="4877" max="5120" width="9.140625" style="30"/>
    <col min="5121" max="5121" width="18.42578125" style="30" customWidth="1"/>
    <col min="5122" max="5122" width="50.7109375" style="30" customWidth="1"/>
    <col min="5123" max="5123" width="20.140625" style="30" customWidth="1"/>
    <col min="5124" max="5125" width="17.7109375" style="30" bestFit="1" customWidth="1"/>
    <col min="5126" max="5126" width="16.5703125" style="30" bestFit="1" customWidth="1"/>
    <col min="5127" max="5127" width="15.7109375" style="30" bestFit="1" customWidth="1"/>
    <col min="5128" max="5128" width="18.42578125" style="30" bestFit="1" customWidth="1"/>
    <col min="5129" max="5129" width="15.42578125" style="30" bestFit="1" customWidth="1"/>
    <col min="5130" max="5130" width="9.42578125" style="30" bestFit="1" customWidth="1"/>
    <col min="5131" max="5131" width="15.42578125" style="30" bestFit="1" customWidth="1"/>
    <col min="5132" max="5132" width="9.42578125" style="30" bestFit="1" customWidth="1"/>
    <col min="5133" max="5376" width="9.140625" style="30"/>
    <col min="5377" max="5377" width="18.42578125" style="30" customWidth="1"/>
    <col min="5378" max="5378" width="50.7109375" style="30" customWidth="1"/>
    <col min="5379" max="5379" width="20.140625" style="30" customWidth="1"/>
    <col min="5380" max="5381" width="17.7109375" style="30" bestFit="1" customWidth="1"/>
    <col min="5382" max="5382" width="16.5703125" style="30" bestFit="1" customWidth="1"/>
    <col min="5383" max="5383" width="15.7109375" style="30" bestFit="1" customWidth="1"/>
    <col min="5384" max="5384" width="18.42578125" style="30" bestFit="1" customWidth="1"/>
    <col min="5385" max="5385" width="15.42578125" style="30" bestFit="1" customWidth="1"/>
    <col min="5386" max="5386" width="9.42578125" style="30" bestFit="1" customWidth="1"/>
    <col min="5387" max="5387" width="15.42578125" style="30" bestFit="1" customWidth="1"/>
    <col min="5388" max="5388" width="9.42578125" style="30" bestFit="1" customWidth="1"/>
    <col min="5389" max="5632" width="9.140625" style="30"/>
    <col min="5633" max="5633" width="18.42578125" style="30" customWidth="1"/>
    <col min="5634" max="5634" width="50.7109375" style="30" customWidth="1"/>
    <col min="5635" max="5635" width="20.140625" style="30" customWidth="1"/>
    <col min="5636" max="5637" width="17.7109375" style="30" bestFit="1" customWidth="1"/>
    <col min="5638" max="5638" width="16.5703125" style="30" bestFit="1" customWidth="1"/>
    <col min="5639" max="5639" width="15.7109375" style="30" bestFit="1" customWidth="1"/>
    <col min="5640" max="5640" width="18.42578125" style="30" bestFit="1" customWidth="1"/>
    <col min="5641" max="5641" width="15.42578125" style="30" bestFit="1" customWidth="1"/>
    <col min="5642" max="5642" width="9.42578125" style="30" bestFit="1" customWidth="1"/>
    <col min="5643" max="5643" width="15.42578125" style="30" bestFit="1" customWidth="1"/>
    <col min="5644" max="5644" width="9.42578125" style="30" bestFit="1" customWidth="1"/>
    <col min="5645" max="5888" width="9.140625" style="30"/>
    <col min="5889" max="5889" width="18.42578125" style="30" customWidth="1"/>
    <col min="5890" max="5890" width="50.7109375" style="30" customWidth="1"/>
    <col min="5891" max="5891" width="20.140625" style="30" customWidth="1"/>
    <col min="5892" max="5893" width="17.7109375" style="30" bestFit="1" customWidth="1"/>
    <col min="5894" max="5894" width="16.5703125" style="30" bestFit="1" customWidth="1"/>
    <col min="5895" max="5895" width="15.7109375" style="30" bestFit="1" customWidth="1"/>
    <col min="5896" max="5896" width="18.42578125" style="30" bestFit="1" customWidth="1"/>
    <col min="5897" max="5897" width="15.42578125" style="30" bestFit="1" customWidth="1"/>
    <col min="5898" max="5898" width="9.42578125" style="30" bestFit="1" customWidth="1"/>
    <col min="5899" max="5899" width="15.42578125" style="30" bestFit="1" customWidth="1"/>
    <col min="5900" max="5900" width="9.42578125" style="30" bestFit="1" customWidth="1"/>
    <col min="5901" max="6144" width="9.140625" style="30"/>
    <col min="6145" max="6145" width="18.42578125" style="30" customWidth="1"/>
    <col min="6146" max="6146" width="50.7109375" style="30" customWidth="1"/>
    <col min="6147" max="6147" width="20.140625" style="30" customWidth="1"/>
    <col min="6148" max="6149" width="17.7109375" style="30" bestFit="1" customWidth="1"/>
    <col min="6150" max="6150" width="16.5703125" style="30" bestFit="1" customWidth="1"/>
    <col min="6151" max="6151" width="15.7109375" style="30" bestFit="1" customWidth="1"/>
    <col min="6152" max="6152" width="18.42578125" style="30" bestFit="1" customWidth="1"/>
    <col min="6153" max="6153" width="15.42578125" style="30" bestFit="1" customWidth="1"/>
    <col min="6154" max="6154" width="9.42578125" style="30" bestFit="1" customWidth="1"/>
    <col min="6155" max="6155" width="15.42578125" style="30" bestFit="1" customWidth="1"/>
    <col min="6156" max="6156" width="9.42578125" style="30" bestFit="1" customWidth="1"/>
    <col min="6157" max="6400" width="9.140625" style="30"/>
    <col min="6401" max="6401" width="18.42578125" style="30" customWidth="1"/>
    <col min="6402" max="6402" width="50.7109375" style="30" customWidth="1"/>
    <col min="6403" max="6403" width="20.140625" style="30" customWidth="1"/>
    <col min="6404" max="6405" width="17.7109375" style="30" bestFit="1" customWidth="1"/>
    <col min="6406" max="6406" width="16.5703125" style="30" bestFit="1" customWidth="1"/>
    <col min="6407" max="6407" width="15.7109375" style="30" bestFit="1" customWidth="1"/>
    <col min="6408" max="6408" width="18.42578125" style="30" bestFit="1" customWidth="1"/>
    <col min="6409" max="6409" width="15.42578125" style="30" bestFit="1" customWidth="1"/>
    <col min="6410" max="6410" width="9.42578125" style="30" bestFit="1" customWidth="1"/>
    <col min="6411" max="6411" width="15.42578125" style="30" bestFit="1" customWidth="1"/>
    <col min="6412" max="6412" width="9.42578125" style="30" bestFit="1" customWidth="1"/>
    <col min="6413" max="6656" width="9.140625" style="30"/>
    <col min="6657" max="6657" width="18.42578125" style="30" customWidth="1"/>
    <col min="6658" max="6658" width="50.7109375" style="30" customWidth="1"/>
    <col min="6659" max="6659" width="20.140625" style="30" customWidth="1"/>
    <col min="6660" max="6661" width="17.7109375" style="30" bestFit="1" customWidth="1"/>
    <col min="6662" max="6662" width="16.5703125" style="30" bestFit="1" customWidth="1"/>
    <col min="6663" max="6663" width="15.7109375" style="30" bestFit="1" customWidth="1"/>
    <col min="6664" max="6664" width="18.42578125" style="30" bestFit="1" customWidth="1"/>
    <col min="6665" max="6665" width="15.42578125" style="30" bestFit="1" customWidth="1"/>
    <col min="6666" max="6666" width="9.42578125" style="30" bestFit="1" customWidth="1"/>
    <col min="6667" max="6667" width="15.42578125" style="30" bestFit="1" customWidth="1"/>
    <col min="6668" max="6668" width="9.42578125" style="30" bestFit="1" customWidth="1"/>
    <col min="6669" max="6912" width="9.140625" style="30"/>
    <col min="6913" max="6913" width="18.42578125" style="30" customWidth="1"/>
    <col min="6914" max="6914" width="50.7109375" style="30" customWidth="1"/>
    <col min="6915" max="6915" width="20.140625" style="30" customWidth="1"/>
    <col min="6916" max="6917" width="17.7109375" style="30" bestFit="1" customWidth="1"/>
    <col min="6918" max="6918" width="16.5703125" style="30" bestFit="1" customWidth="1"/>
    <col min="6919" max="6919" width="15.7109375" style="30" bestFit="1" customWidth="1"/>
    <col min="6920" max="6920" width="18.42578125" style="30" bestFit="1" customWidth="1"/>
    <col min="6921" max="6921" width="15.42578125" style="30" bestFit="1" customWidth="1"/>
    <col min="6922" max="6922" width="9.42578125" style="30" bestFit="1" customWidth="1"/>
    <col min="6923" max="6923" width="15.42578125" style="30" bestFit="1" customWidth="1"/>
    <col min="6924" max="6924" width="9.42578125" style="30" bestFit="1" customWidth="1"/>
    <col min="6925" max="7168" width="9.140625" style="30"/>
    <col min="7169" max="7169" width="18.42578125" style="30" customWidth="1"/>
    <col min="7170" max="7170" width="50.7109375" style="30" customWidth="1"/>
    <col min="7171" max="7171" width="20.140625" style="30" customWidth="1"/>
    <col min="7172" max="7173" width="17.7109375" style="30" bestFit="1" customWidth="1"/>
    <col min="7174" max="7174" width="16.5703125" style="30" bestFit="1" customWidth="1"/>
    <col min="7175" max="7175" width="15.7109375" style="30" bestFit="1" customWidth="1"/>
    <col min="7176" max="7176" width="18.42578125" style="30" bestFit="1" customWidth="1"/>
    <col min="7177" max="7177" width="15.42578125" style="30" bestFit="1" customWidth="1"/>
    <col min="7178" max="7178" width="9.42578125" style="30" bestFit="1" customWidth="1"/>
    <col min="7179" max="7179" width="15.42578125" style="30" bestFit="1" customWidth="1"/>
    <col min="7180" max="7180" width="9.42578125" style="30" bestFit="1" customWidth="1"/>
    <col min="7181" max="7424" width="9.140625" style="30"/>
    <col min="7425" max="7425" width="18.42578125" style="30" customWidth="1"/>
    <col min="7426" max="7426" width="50.7109375" style="30" customWidth="1"/>
    <col min="7427" max="7427" width="20.140625" style="30" customWidth="1"/>
    <col min="7428" max="7429" width="17.7109375" style="30" bestFit="1" customWidth="1"/>
    <col min="7430" max="7430" width="16.5703125" style="30" bestFit="1" customWidth="1"/>
    <col min="7431" max="7431" width="15.7109375" style="30" bestFit="1" customWidth="1"/>
    <col min="7432" max="7432" width="18.42578125" style="30" bestFit="1" customWidth="1"/>
    <col min="7433" max="7433" width="15.42578125" style="30" bestFit="1" customWidth="1"/>
    <col min="7434" max="7434" width="9.42578125" style="30" bestFit="1" customWidth="1"/>
    <col min="7435" max="7435" width="15.42578125" style="30" bestFit="1" customWidth="1"/>
    <col min="7436" max="7436" width="9.42578125" style="30" bestFit="1" customWidth="1"/>
    <col min="7437" max="7680" width="9.140625" style="30"/>
    <col min="7681" max="7681" width="18.42578125" style="30" customWidth="1"/>
    <col min="7682" max="7682" width="50.7109375" style="30" customWidth="1"/>
    <col min="7683" max="7683" width="20.140625" style="30" customWidth="1"/>
    <col min="7684" max="7685" width="17.7109375" style="30" bestFit="1" customWidth="1"/>
    <col min="7686" max="7686" width="16.5703125" style="30" bestFit="1" customWidth="1"/>
    <col min="7687" max="7687" width="15.7109375" style="30" bestFit="1" customWidth="1"/>
    <col min="7688" max="7688" width="18.42578125" style="30" bestFit="1" customWidth="1"/>
    <col min="7689" max="7689" width="15.42578125" style="30" bestFit="1" customWidth="1"/>
    <col min="7690" max="7690" width="9.42578125" style="30" bestFit="1" customWidth="1"/>
    <col min="7691" max="7691" width="15.42578125" style="30" bestFit="1" customWidth="1"/>
    <col min="7692" max="7692" width="9.42578125" style="30" bestFit="1" customWidth="1"/>
    <col min="7693" max="7936" width="9.140625" style="30"/>
    <col min="7937" max="7937" width="18.42578125" style="30" customWidth="1"/>
    <col min="7938" max="7938" width="50.7109375" style="30" customWidth="1"/>
    <col min="7939" max="7939" width="20.140625" style="30" customWidth="1"/>
    <col min="7940" max="7941" width="17.7109375" style="30" bestFit="1" customWidth="1"/>
    <col min="7942" max="7942" width="16.5703125" style="30" bestFit="1" customWidth="1"/>
    <col min="7943" max="7943" width="15.7109375" style="30" bestFit="1" customWidth="1"/>
    <col min="7944" max="7944" width="18.42578125" style="30" bestFit="1" customWidth="1"/>
    <col min="7945" max="7945" width="15.42578125" style="30" bestFit="1" customWidth="1"/>
    <col min="7946" max="7946" width="9.42578125" style="30" bestFit="1" customWidth="1"/>
    <col min="7947" max="7947" width="15.42578125" style="30" bestFit="1" customWidth="1"/>
    <col min="7948" max="7948" width="9.42578125" style="30" bestFit="1" customWidth="1"/>
    <col min="7949" max="8192" width="9.140625" style="30"/>
    <col min="8193" max="8193" width="18.42578125" style="30" customWidth="1"/>
    <col min="8194" max="8194" width="50.7109375" style="30" customWidth="1"/>
    <col min="8195" max="8195" width="20.140625" style="30" customWidth="1"/>
    <col min="8196" max="8197" width="17.7109375" style="30" bestFit="1" customWidth="1"/>
    <col min="8198" max="8198" width="16.5703125" style="30" bestFit="1" customWidth="1"/>
    <col min="8199" max="8199" width="15.7109375" style="30" bestFit="1" customWidth="1"/>
    <col min="8200" max="8200" width="18.42578125" style="30" bestFit="1" customWidth="1"/>
    <col min="8201" max="8201" width="15.42578125" style="30" bestFit="1" customWidth="1"/>
    <col min="8202" max="8202" width="9.42578125" style="30" bestFit="1" customWidth="1"/>
    <col min="8203" max="8203" width="15.42578125" style="30" bestFit="1" customWidth="1"/>
    <col min="8204" max="8204" width="9.42578125" style="30" bestFit="1" customWidth="1"/>
    <col min="8205" max="8448" width="9.140625" style="30"/>
    <col min="8449" max="8449" width="18.42578125" style="30" customWidth="1"/>
    <col min="8450" max="8450" width="50.7109375" style="30" customWidth="1"/>
    <col min="8451" max="8451" width="20.140625" style="30" customWidth="1"/>
    <col min="8452" max="8453" width="17.7109375" style="30" bestFit="1" customWidth="1"/>
    <col min="8454" max="8454" width="16.5703125" style="30" bestFit="1" customWidth="1"/>
    <col min="8455" max="8455" width="15.7109375" style="30" bestFit="1" customWidth="1"/>
    <col min="8456" max="8456" width="18.42578125" style="30" bestFit="1" customWidth="1"/>
    <col min="8457" max="8457" width="15.42578125" style="30" bestFit="1" customWidth="1"/>
    <col min="8458" max="8458" width="9.42578125" style="30" bestFit="1" customWidth="1"/>
    <col min="8459" max="8459" width="15.42578125" style="30" bestFit="1" customWidth="1"/>
    <col min="8460" max="8460" width="9.42578125" style="30" bestFit="1" customWidth="1"/>
    <col min="8461" max="8704" width="9.140625" style="30"/>
    <col min="8705" max="8705" width="18.42578125" style="30" customWidth="1"/>
    <col min="8706" max="8706" width="50.7109375" style="30" customWidth="1"/>
    <col min="8707" max="8707" width="20.140625" style="30" customWidth="1"/>
    <col min="8708" max="8709" width="17.7109375" style="30" bestFit="1" customWidth="1"/>
    <col min="8710" max="8710" width="16.5703125" style="30" bestFit="1" customWidth="1"/>
    <col min="8711" max="8711" width="15.7109375" style="30" bestFit="1" customWidth="1"/>
    <col min="8712" max="8712" width="18.42578125" style="30" bestFit="1" customWidth="1"/>
    <col min="8713" max="8713" width="15.42578125" style="30" bestFit="1" customWidth="1"/>
    <col min="8714" max="8714" width="9.42578125" style="30" bestFit="1" customWidth="1"/>
    <col min="8715" max="8715" width="15.42578125" style="30" bestFit="1" customWidth="1"/>
    <col min="8716" max="8716" width="9.42578125" style="30" bestFit="1" customWidth="1"/>
    <col min="8717" max="8960" width="9.140625" style="30"/>
    <col min="8961" max="8961" width="18.42578125" style="30" customWidth="1"/>
    <col min="8962" max="8962" width="50.7109375" style="30" customWidth="1"/>
    <col min="8963" max="8963" width="20.140625" style="30" customWidth="1"/>
    <col min="8964" max="8965" width="17.7109375" style="30" bestFit="1" customWidth="1"/>
    <col min="8966" max="8966" width="16.5703125" style="30" bestFit="1" customWidth="1"/>
    <col min="8967" max="8967" width="15.7109375" style="30" bestFit="1" customWidth="1"/>
    <col min="8968" max="8968" width="18.42578125" style="30" bestFit="1" customWidth="1"/>
    <col min="8969" max="8969" width="15.42578125" style="30" bestFit="1" customWidth="1"/>
    <col min="8970" max="8970" width="9.42578125" style="30" bestFit="1" customWidth="1"/>
    <col min="8971" max="8971" width="15.42578125" style="30" bestFit="1" customWidth="1"/>
    <col min="8972" max="8972" width="9.42578125" style="30" bestFit="1" customWidth="1"/>
    <col min="8973" max="9216" width="9.140625" style="30"/>
    <col min="9217" max="9217" width="18.42578125" style="30" customWidth="1"/>
    <col min="9218" max="9218" width="50.7109375" style="30" customWidth="1"/>
    <col min="9219" max="9219" width="20.140625" style="30" customWidth="1"/>
    <col min="9220" max="9221" width="17.7109375" style="30" bestFit="1" customWidth="1"/>
    <col min="9222" max="9222" width="16.5703125" style="30" bestFit="1" customWidth="1"/>
    <col min="9223" max="9223" width="15.7109375" style="30" bestFit="1" customWidth="1"/>
    <col min="9224" max="9224" width="18.42578125" style="30" bestFit="1" customWidth="1"/>
    <col min="9225" max="9225" width="15.42578125" style="30" bestFit="1" customWidth="1"/>
    <col min="9226" max="9226" width="9.42578125" style="30" bestFit="1" customWidth="1"/>
    <col min="9227" max="9227" width="15.42578125" style="30" bestFit="1" customWidth="1"/>
    <col min="9228" max="9228" width="9.42578125" style="30" bestFit="1" customWidth="1"/>
    <col min="9229" max="9472" width="9.140625" style="30"/>
    <col min="9473" max="9473" width="18.42578125" style="30" customWidth="1"/>
    <col min="9474" max="9474" width="50.7109375" style="30" customWidth="1"/>
    <col min="9475" max="9475" width="20.140625" style="30" customWidth="1"/>
    <col min="9476" max="9477" width="17.7109375" style="30" bestFit="1" customWidth="1"/>
    <col min="9478" max="9478" width="16.5703125" style="30" bestFit="1" customWidth="1"/>
    <col min="9479" max="9479" width="15.7109375" style="30" bestFit="1" customWidth="1"/>
    <col min="9480" max="9480" width="18.42578125" style="30" bestFit="1" customWidth="1"/>
    <col min="9481" max="9481" width="15.42578125" style="30" bestFit="1" customWidth="1"/>
    <col min="9482" max="9482" width="9.42578125" style="30" bestFit="1" customWidth="1"/>
    <col min="9483" max="9483" width="15.42578125" style="30" bestFit="1" customWidth="1"/>
    <col min="9484" max="9484" width="9.42578125" style="30" bestFit="1" customWidth="1"/>
    <col min="9485" max="9728" width="9.140625" style="30"/>
    <col min="9729" max="9729" width="18.42578125" style="30" customWidth="1"/>
    <col min="9730" max="9730" width="50.7109375" style="30" customWidth="1"/>
    <col min="9731" max="9731" width="20.140625" style="30" customWidth="1"/>
    <col min="9732" max="9733" width="17.7109375" style="30" bestFit="1" customWidth="1"/>
    <col min="9734" max="9734" width="16.5703125" style="30" bestFit="1" customWidth="1"/>
    <col min="9735" max="9735" width="15.7109375" style="30" bestFit="1" customWidth="1"/>
    <col min="9736" max="9736" width="18.42578125" style="30" bestFit="1" customWidth="1"/>
    <col min="9737" max="9737" width="15.42578125" style="30" bestFit="1" customWidth="1"/>
    <col min="9738" max="9738" width="9.42578125" style="30" bestFit="1" customWidth="1"/>
    <col min="9739" max="9739" width="15.42578125" style="30" bestFit="1" customWidth="1"/>
    <col min="9740" max="9740" width="9.42578125" style="30" bestFit="1" customWidth="1"/>
    <col min="9741" max="9984" width="9.140625" style="30"/>
    <col min="9985" max="9985" width="18.42578125" style="30" customWidth="1"/>
    <col min="9986" max="9986" width="50.7109375" style="30" customWidth="1"/>
    <col min="9987" max="9987" width="20.140625" style="30" customWidth="1"/>
    <col min="9988" max="9989" width="17.7109375" style="30" bestFit="1" customWidth="1"/>
    <col min="9990" max="9990" width="16.5703125" style="30" bestFit="1" customWidth="1"/>
    <col min="9991" max="9991" width="15.7109375" style="30" bestFit="1" customWidth="1"/>
    <col min="9992" max="9992" width="18.42578125" style="30" bestFit="1" customWidth="1"/>
    <col min="9993" max="9993" width="15.42578125" style="30" bestFit="1" customWidth="1"/>
    <col min="9994" max="9994" width="9.42578125" style="30" bestFit="1" customWidth="1"/>
    <col min="9995" max="9995" width="15.42578125" style="30" bestFit="1" customWidth="1"/>
    <col min="9996" max="9996" width="9.42578125" style="30" bestFit="1" customWidth="1"/>
    <col min="9997" max="10240" width="9.140625" style="30"/>
    <col min="10241" max="10241" width="18.42578125" style="30" customWidth="1"/>
    <col min="10242" max="10242" width="50.7109375" style="30" customWidth="1"/>
    <col min="10243" max="10243" width="20.140625" style="30" customWidth="1"/>
    <col min="10244" max="10245" width="17.7109375" style="30" bestFit="1" customWidth="1"/>
    <col min="10246" max="10246" width="16.5703125" style="30" bestFit="1" customWidth="1"/>
    <col min="10247" max="10247" width="15.7109375" style="30" bestFit="1" customWidth="1"/>
    <col min="10248" max="10248" width="18.42578125" style="30" bestFit="1" customWidth="1"/>
    <col min="10249" max="10249" width="15.42578125" style="30" bestFit="1" customWidth="1"/>
    <col min="10250" max="10250" width="9.42578125" style="30" bestFit="1" customWidth="1"/>
    <col min="10251" max="10251" width="15.42578125" style="30" bestFit="1" customWidth="1"/>
    <col min="10252" max="10252" width="9.42578125" style="30" bestFit="1" customWidth="1"/>
    <col min="10253" max="10496" width="9.140625" style="30"/>
    <col min="10497" max="10497" width="18.42578125" style="30" customWidth="1"/>
    <col min="10498" max="10498" width="50.7109375" style="30" customWidth="1"/>
    <col min="10499" max="10499" width="20.140625" style="30" customWidth="1"/>
    <col min="10500" max="10501" width="17.7109375" style="30" bestFit="1" customWidth="1"/>
    <col min="10502" max="10502" width="16.5703125" style="30" bestFit="1" customWidth="1"/>
    <col min="10503" max="10503" width="15.7109375" style="30" bestFit="1" customWidth="1"/>
    <col min="10504" max="10504" width="18.42578125" style="30" bestFit="1" customWidth="1"/>
    <col min="10505" max="10505" width="15.42578125" style="30" bestFit="1" customWidth="1"/>
    <col min="10506" max="10506" width="9.42578125" style="30" bestFit="1" customWidth="1"/>
    <col min="10507" max="10507" width="15.42578125" style="30" bestFit="1" customWidth="1"/>
    <col min="10508" max="10508" width="9.42578125" style="30" bestFit="1" customWidth="1"/>
    <col min="10509" max="10752" width="9.140625" style="30"/>
    <col min="10753" max="10753" width="18.42578125" style="30" customWidth="1"/>
    <col min="10754" max="10754" width="50.7109375" style="30" customWidth="1"/>
    <col min="10755" max="10755" width="20.140625" style="30" customWidth="1"/>
    <col min="10756" max="10757" width="17.7109375" style="30" bestFit="1" customWidth="1"/>
    <col min="10758" max="10758" width="16.5703125" style="30" bestFit="1" customWidth="1"/>
    <col min="10759" max="10759" width="15.7109375" style="30" bestFit="1" customWidth="1"/>
    <col min="10760" max="10760" width="18.42578125" style="30" bestFit="1" customWidth="1"/>
    <col min="10761" max="10761" width="15.42578125" style="30" bestFit="1" customWidth="1"/>
    <col min="10762" max="10762" width="9.42578125" style="30" bestFit="1" customWidth="1"/>
    <col min="10763" max="10763" width="15.42578125" style="30" bestFit="1" customWidth="1"/>
    <col min="10764" max="10764" width="9.42578125" style="30" bestFit="1" customWidth="1"/>
    <col min="10765" max="11008" width="9.140625" style="30"/>
    <col min="11009" max="11009" width="18.42578125" style="30" customWidth="1"/>
    <col min="11010" max="11010" width="50.7109375" style="30" customWidth="1"/>
    <col min="11011" max="11011" width="20.140625" style="30" customWidth="1"/>
    <col min="11012" max="11013" width="17.7109375" style="30" bestFit="1" customWidth="1"/>
    <col min="11014" max="11014" width="16.5703125" style="30" bestFit="1" customWidth="1"/>
    <col min="11015" max="11015" width="15.7109375" style="30" bestFit="1" customWidth="1"/>
    <col min="11016" max="11016" width="18.42578125" style="30" bestFit="1" customWidth="1"/>
    <col min="11017" max="11017" width="15.42578125" style="30" bestFit="1" customWidth="1"/>
    <col min="11018" max="11018" width="9.42578125" style="30" bestFit="1" customWidth="1"/>
    <col min="11019" max="11019" width="15.42578125" style="30" bestFit="1" customWidth="1"/>
    <col min="11020" max="11020" width="9.42578125" style="30" bestFit="1" customWidth="1"/>
    <col min="11021" max="11264" width="9.140625" style="30"/>
    <col min="11265" max="11265" width="18.42578125" style="30" customWidth="1"/>
    <col min="11266" max="11266" width="50.7109375" style="30" customWidth="1"/>
    <col min="11267" max="11267" width="20.140625" style="30" customWidth="1"/>
    <col min="11268" max="11269" width="17.7109375" style="30" bestFit="1" customWidth="1"/>
    <col min="11270" max="11270" width="16.5703125" style="30" bestFit="1" customWidth="1"/>
    <col min="11271" max="11271" width="15.7109375" style="30" bestFit="1" customWidth="1"/>
    <col min="11272" max="11272" width="18.42578125" style="30" bestFit="1" customWidth="1"/>
    <col min="11273" max="11273" width="15.42578125" style="30" bestFit="1" customWidth="1"/>
    <col min="11274" max="11274" width="9.42578125" style="30" bestFit="1" customWidth="1"/>
    <col min="11275" max="11275" width="15.42578125" style="30" bestFit="1" customWidth="1"/>
    <col min="11276" max="11276" width="9.42578125" style="30" bestFit="1" customWidth="1"/>
    <col min="11277" max="11520" width="9.140625" style="30"/>
    <col min="11521" max="11521" width="18.42578125" style="30" customWidth="1"/>
    <col min="11522" max="11522" width="50.7109375" style="30" customWidth="1"/>
    <col min="11523" max="11523" width="20.140625" style="30" customWidth="1"/>
    <col min="11524" max="11525" width="17.7109375" style="30" bestFit="1" customWidth="1"/>
    <col min="11526" max="11526" width="16.5703125" style="30" bestFit="1" customWidth="1"/>
    <col min="11527" max="11527" width="15.7109375" style="30" bestFit="1" customWidth="1"/>
    <col min="11528" max="11528" width="18.42578125" style="30" bestFit="1" customWidth="1"/>
    <col min="11529" max="11529" width="15.42578125" style="30" bestFit="1" customWidth="1"/>
    <col min="11530" max="11530" width="9.42578125" style="30" bestFit="1" customWidth="1"/>
    <col min="11531" max="11531" width="15.42578125" style="30" bestFit="1" customWidth="1"/>
    <col min="11532" max="11532" width="9.42578125" style="30" bestFit="1" customWidth="1"/>
    <col min="11533" max="11776" width="9.140625" style="30"/>
    <col min="11777" max="11777" width="18.42578125" style="30" customWidth="1"/>
    <col min="11778" max="11778" width="50.7109375" style="30" customWidth="1"/>
    <col min="11779" max="11779" width="20.140625" style="30" customWidth="1"/>
    <col min="11780" max="11781" width="17.7109375" style="30" bestFit="1" customWidth="1"/>
    <col min="11782" max="11782" width="16.5703125" style="30" bestFit="1" customWidth="1"/>
    <col min="11783" max="11783" width="15.7109375" style="30" bestFit="1" customWidth="1"/>
    <col min="11784" max="11784" width="18.42578125" style="30" bestFit="1" customWidth="1"/>
    <col min="11785" max="11785" width="15.42578125" style="30" bestFit="1" customWidth="1"/>
    <col min="11786" max="11786" width="9.42578125" style="30" bestFit="1" customWidth="1"/>
    <col min="11787" max="11787" width="15.42578125" style="30" bestFit="1" customWidth="1"/>
    <col min="11788" max="11788" width="9.42578125" style="30" bestFit="1" customWidth="1"/>
    <col min="11789" max="12032" width="9.140625" style="30"/>
    <col min="12033" max="12033" width="18.42578125" style="30" customWidth="1"/>
    <col min="12034" max="12034" width="50.7109375" style="30" customWidth="1"/>
    <col min="12035" max="12035" width="20.140625" style="30" customWidth="1"/>
    <col min="12036" max="12037" width="17.7109375" style="30" bestFit="1" customWidth="1"/>
    <col min="12038" max="12038" width="16.5703125" style="30" bestFit="1" customWidth="1"/>
    <col min="12039" max="12039" width="15.7109375" style="30" bestFit="1" customWidth="1"/>
    <col min="12040" max="12040" width="18.42578125" style="30" bestFit="1" customWidth="1"/>
    <col min="12041" max="12041" width="15.42578125" style="30" bestFit="1" customWidth="1"/>
    <col min="12042" max="12042" width="9.42578125" style="30" bestFit="1" customWidth="1"/>
    <col min="12043" max="12043" width="15.42578125" style="30" bestFit="1" customWidth="1"/>
    <col min="12044" max="12044" width="9.42578125" style="30" bestFit="1" customWidth="1"/>
    <col min="12045" max="12288" width="9.140625" style="30"/>
    <col min="12289" max="12289" width="18.42578125" style="30" customWidth="1"/>
    <col min="12290" max="12290" width="50.7109375" style="30" customWidth="1"/>
    <col min="12291" max="12291" width="20.140625" style="30" customWidth="1"/>
    <col min="12292" max="12293" width="17.7109375" style="30" bestFit="1" customWidth="1"/>
    <col min="12294" max="12294" width="16.5703125" style="30" bestFit="1" customWidth="1"/>
    <col min="12295" max="12295" width="15.7109375" style="30" bestFit="1" customWidth="1"/>
    <col min="12296" max="12296" width="18.42578125" style="30" bestFit="1" customWidth="1"/>
    <col min="12297" max="12297" width="15.42578125" style="30" bestFit="1" customWidth="1"/>
    <col min="12298" max="12298" width="9.42578125" style="30" bestFit="1" customWidth="1"/>
    <col min="12299" max="12299" width="15.42578125" style="30" bestFit="1" customWidth="1"/>
    <col min="12300" max="12300" width="9.42578125" style="30" bestFit="1" customWidth="1"/>
    <col min="12301" max="12544" width="9.140625" style="30"/>
    <col min="12545" max="12545" width="18.42578125" style="30" customWidth="1"/>
    <col min="12546" max="12546" width="50.7109375" style="30" customWidth="1"/>
    <col min="12547" max="12547" width="20.140625" style="30" customWidth="1"/>
    <col min="12548" max="12549" width="17.7109375" style="30" bestFit="1" customWidth="1"/>
    <col min="12550" max="12550" width="16.5703125" style="30" bestFit="1" customWidth="1"/>
    <col min="12551" max="12551" width="15.7109375" style="30" bestFit="1" customWidth="1"/>
    <col min="12552" max="12552" width="18.42578125" style="30" bestFit="1" customWidth="1"/>
    <col min="12553" max="12553" width="15.42578125" style="30" bestFit="1" customWidth="1"/>
    <col min="12554" max="12554" width="9.42578125" style="30" bestFit="1" customWidth="1"/>
    <col min="12555" max="12555" width="15.42578125" style="30" bestFit="1" customWidth="1"/>
    <col min="12556" max="12556" width="9.42578125" style="30" bestFit="1" customWidth="1"/>
    <col min="12557" max="12800" width="9.140625" style="30"/>
    <col min="12801" max="12801" width="18.42578125" style="30" customWidth="1"/>
    <col min="12802" max="12802" width="50.7109375" style="30" customWidth="1"/>
    <col min="12803" max="12803" width="20.140625" style="30" customWidth="1"/>
    <col min="12804" max="12805" width="17.7109375" style="30" bestFit="1" customWidth="1"/>
    <col min="12806" max="12806" width="16.5703125" style="30" bestFit="1" customWidth="1"/>
    <col min="12807" max="12807" width="15.7109375" style="30" bestFit="1" customWidth="1"/>
    <col min="12808" max="12808" width="18.42578125" style="30" bestFit="1" customWidth="1"/>
    <col min="12809" max="12809" width="15.42578125" style="30" bestFit="1" customWidth="1"/>
    <col min="12810" max="12810" width="9.42578125" style="30" bestFit="1" customWidth="1"/>
    <col min="12811" max="12811" width="15.42578125" style="30" bestFit="1" customWidth="1"/>
    <col min="12812" max="12812" width="9.42578125" style="30" bestFit="1" customWidth="1"/>
    <col min="12813" max="13056" width="9.140625" style="30"/>
    <col min="13057" max="13057" width="18.42578125" style="30" customWidth="1"/>
    <col min="13058" max="13058" width="50.7109375" style="30" customWidth="1"/>
    <col min="13059" max="13059" width="20.140625" style="30" customWidth="1"/>
    <col min="13060" max="13061" width="17.7109375" style="30" bestFit="1" customWidth="1"/>
    <col min="13062" max="13062" width="16.5703125" style="30" bestFit="1" customWidth="1"/>
    <col min="13063" max="13063" width="15.7109375" style="30" bestFit="1" customWidth="1"/>
    <col min="13064" max="13064" width="18.42578125" style="30" bestFit="1" customWidth="1"/>
    <col min="13065" max="13065" width="15.42578125" style="30" bestFit="1" customWidth="1"/>
    <col min="13066" max="13066" width="9.42578125" style="30" bestFit="1" customWidth="1"/>
    <col min="13067" max="13067" width="15.42578125" style="30" bestFit="1" customWidth="1"/>
    <col min="13068" max="13068" width="9.42578125" style="30" bestFit="1" customWidth="1"/>
    <col min="13069" max="13312" width="9.140625" style="30"/>
    <col min="13313" max="13313" width="18.42578125" style="30" customWidth="1"/>
    <col min="13314" max="13314" width="50.7109375" style="30" customWidth="1"/>
    <col min="13315" max="13315" width="20.140625" style="30" customWidth="1"/>
    <col min="13316" max="13317" width="17.7109375" style="30" bestFit="1" customWidth="1"/>
    <col min="13318" max="13318" width="16.5703125" style="30" bestFit="1" customWidth="1"/>
    <col min="13319" max="13319" width="15.7109375" style="30" bestFit="1" customWidth="1"/>
    <col min="13320" max="13320" width="18.42578125" style="30" bestFit="1" customWidth="1"/>
    <col min="13321" max="13321" width="15.42578125" style="30" bestFit="1" customWidth="1"/>
    <col min="13322" max="13322" width="9.42578125" style="30" bestFit="1" customWidth="1"/>
    <col min="13323" max="13323" width="15.42578125" style="30" bestFit="1" customWidth="1"/>
    <col min="13324" max="13324" width="9.42578125" style="30" bestFit="1" customWidth="1"/>
    <col min="13325" max="13568" width="9.140625" style="30"/>
    <col min="13569" max="13569" width="18.42578125" style="30" customWidth="1"/>
    <col min="13570" max="13570" width="50.7109375" style="30" customWidth="1"/>
    <col min="13571" max="13571" width="20.140625" style="30" customWidth="1"/>
    <col min="13572" max="13573" width="17.7109375" style="30" bestFit="1" customWidth="1"/>
    <col min="13574" max="13574" width="16.5703125" style="30" bestFit="1" customWidth="1"/>
    <col min="13575" max="13575" width="15.7109375" style="30" bestFit="1" customWidth="1"/>
    <col min="13576" max="13576" width="18.42578125" style="30" bestFit="1" customWidth="1"/>
    <col min="13577" max="13577" width="15.42578125" style="30" bestFit="1" customWidth="1"/>
    <col min="13578" max="13578" width="9.42578125" style="30" bestFit="1" customWidth="1"/>
    <col min="13579" max="13579" width="15.42578125" style="30" bestFit="1" customWidth="1"/>
    <col min="13580" max="13580" width="9.42578125" style="30" bestFit="1" customWidth="1"/>
    <col min="13581" max="13824" width="9.140625" style="30"/>
    <col min="13825" max="13825" width="18.42578125" style="30" customWidth="1"/>
    <col min="13826" max="13826" width="50.7109375" style="30" customWidth="1"/>
    <col min="13827" max="13827" width="20.140625" style="30" customWidth="1"/>
    <col min="13828" max="13829" width="17.7109375" style="30" bestFit="1" customWidth="1"/>
    <col min="13830" max="13830" width="16.5703125" style="30" bestFit="1" customWidth="1"/>
    <col min="13831" max="13831" width="15.7109375" style="30" bestFit="1" customWidth="1"/>
    <col min="13832" max="13832" width="18.42578125" style="30" bestFit="1" customWidth="1"/>
    <col min="13833" max="13833" width="15.42578125" style="30" bestFit="1" customWidth="1"/>
    <col min="13834" max="13834" width="9.42578125" style="30" bestFit="1" customWidth="1"/>
    <col min="13835" max="13835" width="15.42578125" style="30" bestFit="1" customWidth="1"/>
    <col min="13836" max="13836" width="9.42578125" style="30" bestFit="1" customWidth="1"/>
    <col min="13837" max="14080" width="9.140625" style="30"/>
    <col min="14081" max="14081" width="18.42578125" style="30" customWidth="1"/>
    <col min="14082" max="14082" width="50.7109375" style="30" customWidth="1"/>
    <col min="14083" max="14083" width="20.140625" style="30" customWidth="1"/>
    <col min="14084" max="14085" width="17.7109375" style="30" bestFit="1" customWidth="1"/>
    <col min="14086" max="14086" width="16.5703125" style="30" bestFit="1" customWidth="1"/>
    <col min="14087" max="14087" width="15.7109375" style="30" bestFit="1" customWidth="1"/>
    <col min="14088" max="14088" width="18.42578125" style="30" bestFit="1" customWidth="1"/>
    <col min="14089" max="14089" width="15.42578125" style="30" bestFit="1" customWidth="1"/>
    <col min="14090" max="14090" width="9.42578125" style="30" bestFit="1" customWidth="1"/>
    <col min="14091" max="14091" width="15.42578125" style="30" bestFit="1" customWidth="1"/>
    <col min="14092" max="14092" width="9.42578125" style="30" bestFit="1" customWidth="1"/>
    <col min="14093" max="14336" width="9.140625" style="30"/>
    <col min="14337" max="14337" width="18.42578125" style="30" customWidth="1"/>
    <col min="14338" max="14338" width="50.7109375" style="30" customWidth="1"/>
    <col min="14339" max="14339" width="20.140625" style="30" customWidth="1"/>
    <col min="14340" max="14341" width="17.7109375" style="30" bestFit="1" customWidth="1"/>
    <col min="14342" max="14342" width="16.5703125" style="30" bestFit="1" customWidth="1"/>
    <col min="14343" max="14343" width="15.7109375" style="30" bestFit="1" customWidth="1"/>
    <col min="14344" max="14344" width="18.42578125" style="30" bestFit="1" customWidth="1"/>
    <col min="14345" max="14345" width="15.42578125" style="30" bestFit="1" customWidth="1"/>
    <col min="14346" max="14346" width="9.42578125" style="30" bestFit="1" customWidth="1"/>
    <col min="14347" max="14347" width="15.42578125" style="30" bestFit="1" customWidth="1"/>
    <col min="14348" max="14348" width="9.42578125" style="30" bestFit="1" customWidth="1"/>
    <col min="14349" max="14592" width="9.140625" style="30"/>
    <col min="14593" max="14593" width="18.42578125" style="30" customWidth="1"/>
    <col min="14594" max="14594" width="50.7109375" style="30" customWidth="1"/>
    <col min="14595" max="14595" width="20.140625" style="30" customWidth="1"/>
    <col min="14596" max="14597" width="17.7109375" style="30" bestFit="1" customWidth="1"/>
    <col min="14598" max="14598" width="16.5703125" style="30" bestFit="1" customWidth="1"/>
    <col min="14599" max="14599" width="15.7109375" style="30" bestFit="1" customWidth="1"/>
    <col min="14600" max="14600" width="18.42578125" style="30" bestFit="1" customWidth="1"/>
    <col min="14601" max="14601" width="15.42578125" style="30" bestFit="1" customWidth="1"/>
    <col min="14602" max="14602" width="9.42578125" style="30" bestFit="1" customWidth="1"/>
    <col min="14603" max="14603" width="15.42578125" style="30" bestFit="1" customWidth="1"/>
    <col min="14604" max="14604" width="9.42578125" style="30" bestFit="1" customWidth="1"/>
    <col min="14605" max="14848" width="9.140625" style="30"/>
    <col min="14849" max="14849" width="18.42578125" style="30" customWidth="1"/>
    <col min="14850" max="14850" width="50.7109375" style="30" customWidth="1"/>
    <col min="14851" max="14851" width="20.140625" style="30" customWidth="1"/>
    <col min="14852" max="14853" width="17.7109375" style="30" bestFit="1" customWidth="1"/>
    <col min="14854" max="14854" width="16.5703125" style="30" bestFit="1" customWidth="1"/>
    <col min="14855" max="14855" width="15.7109375" style="30" bestFit="1" customWidth="1"/>
    <col min="14856" max="14856" width="18.42578125" style="30" bestFit="1" customWidth="1"/>
    <col min="14857" max="14857" width="15.42578125" style="30" bestFit="1" customWidth="1"/>
    <col min="14858" max="14858" width="9.42578125" style="30" bestFit="1" customWidth="1"/>
    <col min="14859" max="14859" width="15.42578125" style="30" bestFit="1" customWidth="1"/>
    <col min="14860" max="14860" width="9.42578125" style="30" bestFit="1" customWidth="1"/>
    <col min="14861" max="15104" width="9.140625" style="30"/>
    <col min="15105" max="15105" width="18.42578125" style="30" customWidth="1"/>
    <col min="15106" max="15106" width="50.7109375" style="30" customWidth="1"/>
    <col min="15107" max="15107" width="20.140625" style="30" customWidth="1"/>
    <col min="15108" max="15109" width="17.7109375" style="30" bestFit="1" customWidth="1"/>
    <col min="15110" max="15110" width="16.5703125" style="30" bestFit="1" customWidth="1"/>
    <col min="15111" max="15111" width="15.7109375" style="30" bestFit="1" customWidth="1"/>
    <col min="15112" max="15112" width="18.42578125" style="30" bestFit="1" customWidth="1"/>
    <col min="15113" max="15113" width="15.42578125" style="30" bestFit="1" customWidth="1"/>
    <col min="15114" max="15114" width="9.42578125" style="30" bestFit="1" customWidth="1"/>
    <col min="15115" max="15115" width="15.42578125" style="30" bestFit="1" customWidth="1"/>
    <col min="15116" max="15116" width="9.42578125" style="30" bestFit="1" customWidth="1"/>
    <col min="15117" max="15360" width="9.140625" style="30"/>
    <col min="15361" max="15361" width="18.42578125" style="30" customWidth="1"/>
    <col min="15362" max="15362" width="50.7109375" style="30" customWidth="1"/>
    <col min="15363" max="15363" width="20.140625" style="30" customWidth="1"/>
    <col min="15364" max="15365" width="17.7109375" style="30" bestFit="1" customWidth="1"/>
    <col min="15366" max="15366" width="16.5703125" style="30" bestFit="1" customWidth="1"/>
    <col min="15367" max="15367" width="15.7109375" style="30" bestFit="1" customWidth="1"/>
    <col min="15368" max="15368" width="18.42578125" style="30" bestFit="1" customWidth="1"/>
    <col min="15369" max="15369" width="15.42578125" style="30" bestFit="1" customWidth="1"/>
    <col min="15370" max="15370" width="9.42578125" style="30" bestFit="1" customWidth="1"/>
    <col min="15371" max="15371" width="15.42578125" style="30" bestFit="1" customWidth="1"/>
    <col min="15372" max="15372" width="9.42578125" style="30" bestFit="1" customWidth="1"/>
    <col min="15373" max="15616" width="9.140625" style="30"/>
    <col min="15617" max="15617" width="18.42578125" style="30" customWidth="1"/>
    <col min="15618" max="15618" width="50.7109375" style="30" customWidth="1"/>
    <col min="15619" max="15619" width="20.140625" style="30" customWidth="1"/>
    <col min="15620" max="15621" width="17.7109375" style="30" bestFit="1" customWidth="1"/>
    <col min="15622" max="15622" width="16.5703125" style="30" bestFit="1" customWidth="1"/>
    <col min="15623" max="15623" width="15.7109375" style="30" bestFit="1" customWidth="1"/>
    <col min="15624" max="15624" width="18.42578125" style="30" bestFit="1" customWidth="1"/>
    <col min="15625" max="15625" width="15.42578125" style="30" bestFit="1" customWidth="1"/>
    <col min="15626" max="15626" width="9.42578125" style="30" bestFit="1" customWidth="1"/>
    <col min="15627" max="15627" width="15.42578125" style="30" bestFit="1" customWidth="1"/>
    <col min="15628" max="15628" width="9.42578125" style="30" bestFit="1" customWidth="1"/>
    <col min="15629" max="15872" width="9.140625" style="30"/>
    <col min="15873" max="15873" width="18.42578125" style="30" customWidth="1"/>
    <col min="15874" max="15874" width="50.7109375" style="30" customWidth="1"/>
    <col min="15875" max="15875" width="20.140625" style="30" customWidth="1"/>
    <col min="15876" max="15877" width="17.7109375" style="30" bestFit="1" customWidth="1"/>
    <col min="15878" max="15878" width="16.5703125" style="30" bestFit="1" customWidth="1"/>
    <col min="15879" max="15879" width="15.7109375" style="30" bestFit="1" customWidth="1"/>
    <col min="15880" max="15880" width="18.42578125" style="30" bestFit="1" customWidth="1"/>
    <col min="15881" max="15881" width="15.42578125" style="30" bestFit="1" customWidth="1"/>
    <col min="15882" max="15882" width="9.42578125" style="30" bestFit="1" customWidth="1"/>
    <col min="15883" max="15883" width="15.42578125" style="30" bestFit="1" customWidth="1"/>
    <col min="15884" max="15884" width="9.42578125" style="30" bestFit="1" customWidth="1"/>
    <col min="15885" max="16128" width="9.140625" style="30"/>
    <col min="16129" max="16129" width="18.42578125" style="30" customWidth="1"/>
    <col min="16130" max="16130" width="50.7109375" style="30" customWidth="1"/>
    <col min="16131" max="16131" width="20.140625" style="30" customWidth="1"/>
    <col min="16132" max="16133" width="17.7109375" style="30" bestFit="1" customWidth="1"/>
    <col min="16134" max="16134" width="16.5703125" style="30" bestFit="1" customWidth="1"/>
    <col min="16135" max="16135" width="15.7109375" style="30" bestFit="1" customWidth="1"/>
    <col min="16136" max="16136" width="18.42578125" style="30" bestFit="1" customWidth="1"/>
    <col min="16137" max="16137" width="15.42578125" style="30" bestFit="1" customWidth="1"/>
    <col min="16138" max="16138" width="9.42578125" style="30" bestFit="1" customWidth="1"/>
    <col min="16139" max="16139" width="15.42578125" style="30" bestFit="1" customWidth="1"/>
    <col min="16140" max="16140" width="9.42578125" style="30" bestFit="1" customWidth="1"/>
    <col min="16141" max="16384" width="9.140625" style="30"/>
  </cols>
  <sheetData>
    <row r="2" spans="1:15" ht="15.75" hidden="1" customHeight="1" x14ac:dyDescent="0.2">
      <c r="A2" s="293"/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37"/>
      <c r="M2" s="37"/>
      <c r="N2" s="37"/>
      <c r="O2" s="37"/>
    </row>
    <row r="3" spans="1:15" ht="18" hidden="1" customHeight="1" x14ac:dyDescent="0.2">
      <c r="A3" s="40"/>
      <c r="B3" s="40"/>
      <c r="C3" s="40"/>
      <c r="D3" s="40"/>
      <c r="E3" s="40"/>
      <c r="F3" s="40"/>
      <c r="G3" s="40"/>
      <c r="H3" s="40"/>
      <c r="I3" s="41"/>
      <c r="J3" s="41"/>
      <c r="K3" s="41"/>
      <c r="L3" s="37"/>
      <c r="M3" s="37"/>
      <c r="N3" s="37"/>
      <c r="O3" s="37"/>
    </row>
    <row r="4" spans="1:15" ht="18" x14ac:dyDescent="0.2">
      <c r="A4" s="40"/>
      <c r="B4" s="40"/>
      <c r="C4" s="40"/>
      <c r="D4" s="40"/>
      <c r="E4" s="40"/>
      <c r="F4" s="40"/>
      <c r="G4" s="40"/>
      <c r="H4" s="40"/>
      <c r="I4" s="41"/>
      <c r="J4" s="41"/>
      <c r="K4" s="41"/>
      <c r="L4" s="37"/>
      <c r="M4" s="37"/>
      <c r="N4" s="37"/>
      <c r="O4" s="37"/>
    </row>
    <row r="5" spans="1:15" ht="15.75" customHeight="1" x14ac:dyDescent="0.2">
      <c r="A5" s="293" t="s">
        <v>547</v>
      </c>
      <c r="B5" s="293"/>
      <c r="C5" s="293"/>
      <c r="D5" s="293"/>
      <c r="E5" s="293"/>
      <c r="F5" s="293"/>
      <c r="G5" s="293"/>
      <c r="H5" s="293"/>
      <c r="I5" s="36"/>
      <c r="J5" s="36"/>
      <c r="K5" s="36"/>
      <c r="L5" s="37"/>
      <c r="M5" s="37"/>
      <c r="N5" s="37"/>
      <c r="O5" s="37"/>
    </row>
    <row r="6" spans="1:15" ht="18" x14ac:dyDescent="0.2">
      <c r="A6" s="40"/>
      <c r="B6" s="40"/>
      <c r="C6" s="40"/>
      <c r="D6" s="40"/>
      <c r="E6" s="40"/>
      <c r="F6" s="40"/>
      <c r="G6" s="40"/>
      <c r="H6" s="40"/>
      <c r="I6" s="41"/>
      <c r="J6" s="41"/>
      <c r="K6" s="41"/>
      <c r="L6" s="37"/>
      <c r="M6" s="37"/>
      <c r="N6" s="37"/>
      <c r="O6" s="37"/>
    </row>
    <row r="7" spans="1:15" s="31" customFormat="1" ht="57" x14ac:dyDescent="0.25">
      <c r="A7" s="292" t="s">
        <v>4</v>
      </c>
      <c r="B7" s="292"/>
      <c r="C7" s="49" t="s">
        <v>33</v>
      </c>
      <c r="D7" s="49" t="s">
        <v>34</v>
      </c>
      <c r="E7" s="49" t="s">
        <v>35</v>
      </c>
      <c r="F7" s="49" t="s">
        <v>36</v>
      </c>
      <c r="G7" s="49" t="s">
        <v>37</v>
      </c>
      <c r="H7" s="49" t="s">
        <v>38</v>
      </c>
      <c r="I7" s="38"/>
      <c r="J7" s="38"/>
      <c r="K7" s="38"/>
      <c r="L7" s="38"/>
      <c r="M7" s="38"/>
      <c r="N7" s="38"/>
      <c r="O7" s="38"/>
    </row>
    <row r="8" spans="1:15" s="32" customFormat="1" x14ac:dyDescent="0.2">
      <c r="A8" s="291">
        <v>1</v>
      </c>
      <c r="B8" s="291"/>
      <c r="C8" s="50">
        <v>2</v>
      </c>
      <c r="D8" s="50">
        <v>3</v>
      </c>
      <c r="E8" s="50">
        <v>4.3333333333333304</v>
      </c>
      <c r="F8" s="50">
        <v>5.0833333333333304</v>
      </c>
      <c r="G8" s="50">
        <v>6</v>
      </c>
      <c r="H8" s="50">
        <v>7</v>
      </c>
      <c r="I8" s="37"/>
      <c r="J8" s="37"/>
      <c r="K8" s="37"/>
      <c r="L8" s="37"/>
      <c r="M8" s="39"/>
      <c r="N8" s="39"/>
      <c r="O8" s="39"/>
    </row>
    <row r="9" spans="1:15" ht="15" customHeight="1" x14ac:dyDescent="0.2">
      <c r="A9" s="53" t="s">
        <v>548</v>
      </c>
      <c r="B9" s="53" t="s">
        <v>40</v>
      </c>
      <c r="C9" s="57" t="s">
        <v>41</v>
      </c>
      <c r="D9" s="57" t="s">
        <v>41</v>
      </c>
      <c r="E9" s="57" t="s">
        <v>41</v>
      </c>
      <c r="F9" s="57" t="s">
        <v>41</v>
      </c>
      <c r="G9" s="57" t="s">
        <v>40</v>
      </c>
      <c r="H9" s="57" t="s">
        <v>40</v>
      </c>
      <c r="I9" s="37"/>
      <c r="J9" s="37"/>
      <c r="K9" s="37"/>
      <c r="L9" s="37"/>
      <c r="M9" s="52"/>
      <c r="N9" s="52"/>
      <c r="O9" s="52"/>
    </row>
    <row r="10" spans="1:15" x14ac:dyDescent="0.2">
      <c r="A10" s="114" t="s">
        <v>504</v>
      </c>
      <c r="B10" s="115" t="s">
        <v>549</v>
      </c>
      <c r="C10" s="93">
        <f>+C11+C14</f>
        <v>0</v>
      </c>
      <c r="D10" s="94">
        <f>+D11+D14</f>
        <v>0</v>
      </c>
      <c r="E10" s="94">
        <f>+E11+E14</f>
        <v>0</v>
      </c>
      <c r="F10" s="93">
        <f>+F11+F14</f>
        <v>0</v>
      </c>
      <c r="G10" s="116" t="e">
        <f t="shared" ref="G10" si="0">+F10/C10*100</f>
        <v>#DIV/0!</v>
      </c>
      <c r="H10" s="116" t="e">
        <f t="shared" ref="H10" si="1">+F10/E10*100</f>
        <v>#DIV/0!</v>
      </c>
      <c r="I10" s="55"/>
      <c r="J10" s="55"/>
      <c r="K10" s="55"/>
      <c r="L10" s="55"/>
      <c r="M10" s="54"/>
      <c r="N10" s="54"/>
      <c r="O10" s="54"/>
    </row>
    <row r="11" spans="1:15" x14ac:dyDescent="0.2">
      <c r="A11" s="108" t="s">
        <v>505</v>
      </c>
      <c r="B11" s="109" t="s">
        <v>550</v>
      </c>
      <c r="C11" s="112">
        <f>+C12</f>
        <v>0</v>
      </c>
      <c r="D11" s="120"/>
      <c r="E11" s="120"/>
      <c r="F11" s="112">
        <f>+F12</f>
        <v>0</v>
      </c>
      <c r="G11" s="112" t="e">
        <f t="shared" ref="G11:G36" si="2">+F11/C11*100</f>
        <v>#DIV/0!</v>
      </c>
      <c r="H11" s="112" t="e">
        <f t="shared" ref="H11:H36" si="3">+F11/E11*100</f>
        <v>#DIV/0!</v>
      </c>
      <c r="I11" s="44"/>
      <c r="J11" s="44"/>
      <c r="K11" s="44"/>
      <c r="L11" s="44"/>
      <c r="M11" s="45"/>
      <c r="N11" s="45"/>
      <c r="O11" s="45"/>
    </row>
    <row r="12" spans="1:15" x14ac:dyDescent="0.2">
      <c r="A12" s="107" t="s">
        <v>551</v>
      </c>
      <c r="B12" s="83" t="s">
        <v>552</v>
      </c>
      <c r="C12" s="110">
        <f>+C13</f>
        <v>0</v>
      </c>
      <c r="D12" s="111"/>
      <c r="E12" s="111"/>
      <c r="F12" s="110">
        <f t="shared" ref="F12" si="4">+F13</f>
        <v>0</v>
      </c>
      <c r="G12" s="81" t="e">
        <f t="shared" si="2"/>
        <v>#DIV/0!</v>
      </c>
      <c r="H12" s="81" t="e">
        <f t="shared" si="3"/>
        <v>#DIV/0!</v>
      </c>
      <c r="I12" s="44"/>
      <c r="J12" s="44"/>
      <c r="K12" s="44"/>
      <c r="L12" s="44"/>
      <c r="M12" s="45"/>
      <c r="N12" s="45"/>
      <c r="O12" s="45"/>
    </row>
    <row r="13" spans="1:15" x14ac:dyDescent="0.2">
      <c r="A13" s="65" t="s">
        <v>553</v>
      </c>
      <c r="B13" s="46" t="s">
        <v>554</v>
      </c>
      <c r="C13" s="42"/>
      <c r="D13" s="111"/>
      <c r="E13" s="111"/>
      <c r="F13" s="42"/>
      <c r="G13" s="42" t="e">
        <f t="shared" si="2"/>
        <v>#DIV/0!</v>
      </c>
      <c r="H13" s="42" t="e">
        <f t="shared" si="3"/>
        <v>#DIV/0!</v>
      </c>
      <c r="I13" s="44"/>
      <c r="J13" s="44"/>
      <c r="K13" s="44"/>
      <c r="L13" s="44"/>
      <c r="M13" s="45"/>
      <c r="N13" s="45"/>
      <c r="O13" s="45"/>
    </row>
    <row r="14" spans="1:15" x14ac:dyDescent="0.2">
      <c r="A14" s="108" t="s">
        <v>555</v>
      </c>
      <c r="B14" s="109" t="s">
        <v>556</v>
      </c>
      <c r="C14" s="112">
        <f>+C15</f>
        <v>0</v>
      </c>
      <c r="D14" s="120"/>
      <c r="E14" s="120"/>
      <c r="F14" s="112">
        <f>+F15</f>
        <v>0</v>
      </c>
      <c r="G14" s="112" t="e">
        <f t="shared" si="2"/>
        <v>#DIV/0!</v>
      </c>
      <c r="H14" s="112" t="e">
        <f t="shared" si="3"/>
        <v>#DIV/0!</v>
      </c>
      <c r="I14" s="44"/>
      <c r="J14" s="44"/>
      <c r="K14" s="44"/>
      <c r="L14" s="44"/>
      <c r="M14" s="45"/>
      <c r="N14" s="45"/>
      <c r="O14" s="45"/>
    </row>
    <row r="15" spans="1:15" ht="25.5" x14ac:dyDescent="0.2">
      <c r="A15" s="107" t="s">
        <v>557</v>
      </c>
      <c r="B15" s="83" t="s">
        <v>558</v>
      </c>
      <c r="C15" s="110">
        <f>+C16</f>
        <v>0</v>
      </c>
      <c r="D15" s="111"/>
      <c r="E15" s="111"/>
      <c r="F15" s="110">
        <f t="shared" ref="F15" si="5">+F16</f>
        <v>0</v>
      </c>
      <c r="G15" s="81" t="e">
        <f t="shared" si="2"/>
        <v>#DIV/0!</v>
      </c>
      <c r="H15" s="81" t="e">
        <f t="shared" si="3"/>
        <v>#DIV/0!</v>
      </c>
      <c r="I15" s="44"/>
      <c r="J15" s="44"/>
      <c r="K15" s="44"/>
      <c r="L15" s="44"/>
      <c r="M15" s="45"/>
      <c r="N15" s="45"/>
      <c r="O15" s="45"/>
    </row>
    <row r="16" spans="1:15" ht="25.5" x14ac:dyDescent="0.2">
      <c r="A16" s="65" t="s">
        <v>559</v>
      </c>
      <c r="B16" s="46" t="s">
        <v>560</v>
      </c>
      <c r="C16" s="42"/>
      <c r="D16" s="111"/>
      <c r="E16" s="111"/>
      <c r="F16" s="42"/>
      <c r="G16" s="42" t="e">
        <f t="shared" si="2"/>
        <v>#DIV/0!</v>
      </c>
      <c r="H16" s="42" t="e">
        <f t="shared" si="3"/>
        <v>#DIV/0!</v>
      </c>
      <c r="I16" s="44"/>
      <c r="J16" s="44"/>
      <c r="K16" s="44"/>
      <c r="L16" s="44"/>
      <c r="M16" s="45"/>
      <c r="N16" s="45"/>
      <c r="O16" s="45"/>
    </row>
    <row r="17" spans="1:8" x14ac:dyDescent="0.2">
      <c r="A17" s="114" t="s">
        <v>485</v>
      </c>
      <c r="B17" s="115" t="s">
        <v>561</v>
      </c>
      <c r="C17" s="93">
        <f>+C18+C27+C32</f>
        <v>0</v>
      </c>
      <c r="D17" s="94">
        <f>+D18+D27+D32</f>
        <v>0</v>
      </c>
      <c r="E17" s="94">
        <f>+E18+E27+E32</f>
        <v>0</v>
      </c>
      <c r="F17" s="93">
        <f>+F18+F27+F32</f>
        <v>0</v>
      </c>
      <c r="G17" s="116" t="e">
        <f t="shared" si="2"/>
        <v>#DIV/0!</v>
      </c>
      <c r="H17" s="116" t="e">
        <f t="shared" si="3"/>
        <v>#DIV/0!</v>
      </c>
    </row>
    <row r="18" spans="1:8" x14ac:dyDescent="0.2">
      <c r="A18" s="108" t="s">
        <v>487</v>
      </c>
      <c r="B18" s="109" t="s">
        <v>562</v>
      </c>
      <c r="C18" s="117">
        <f>+C19+C22+C24</f>
        <v>0</v>
      </c>
      <c r="D18" s="120"/>
      <c r="E18" s="120"/>
      <c r="F18" s="117">
        <f>+F19+F22+F24</f>
        <v>0</v>
      </c>
      <c r="G18" s="112" t="e">
        <f t="shared" si="2"/>
        <v>#DIV/0!</v>
      </c>
      <c r="H18" s="112" t="e">
        <f t="shared" si="3"/>
        <v>#DIV/0!</v>
      </c>
    </row>
    <row r="19" spans="1:8" x14ac:dyDescent="0.2">
      <c r="A19" s="107">
        <v>512</v>
      </c>
      <c r="B19" s="83" t="s">
        <v>563</v>
      </c>
      <c r="C19" s="110">
        <f>+C20+C21</f>
        <v>0</v>
      </c>
      <c r="D19" s="111"/>
      <c r="E19" s="111"/>
      <c r="F19" s="110">
        <f>+F20+F21</f>
        <v>0</v>
      </c>
      <c r="G19" s="110" t="e">
        <f t="shared" ref="G19:G26" si="6">+F19/C19*100</f>
        <v>#DIV/0!</v>
      </c>
      <c r="H19" s="110" t="e">
        <f t="shared" ref="H19:H26" si="7">+F19/E19*100</f>
        <v>#DIV/0!</v>
      </c>
    </row>
    <row r="20" spans="1:8" x14ac:dyDescent="0.2">
      <c r="A20" s="65">
        <v>5121</v>
      </c>
      <c r="B20" s="46" t="s">
        <v>564</v>
      </c>
      <c r="C20" s="47"/>
      <c r="D20" s="111"/>
      <c r="E20" s="111"/>
      <c r="F20" s="42"/>
      <c r="G20" s="42" t="e">
        <f t="shared" si="6"/>
        <v>#DIV/0!</v>
      </c>
      <c r="H20" s="42" t="e">
        <f t="shared" si="7"/>
        <v>#DIV/0!</v>
      </c>
    </row>
    <row r="21" spans="1:8" x14ac:dyDescent="0.2">
      <c r="A21" s="65">
        <v>5122</v>
      </c>
      <c r="B21" s="46" t="s">
        <v>565</v>
      </c>
      <c r="C21" s="47"/>
      <c r="D21" s="111"/>
      <c r="E21" s="111"/>
      <c r="F21" s="42"/>
      <c r="G21" s="42" t="e">
        <f t="shared" si="6"/>
        <v>#DIV/0!</v>
      </c>
      <c r="H21" s="42" t="e">
        <f t="shared" si="7"/>
        <v>#DIV/0!</v>
      </c>
    </row>
    <row r="22" spans="1:8" x14ac:dyDescent="0.2">
      <c r="A22" s="107">
        <v>514</v>
      </c>
      <c r="B22" s="83" t="s">
        <v>566</v>
      </c>
      <c r="C22" s="110">
        <f>+C23</f>
        <v>0</v>
      </c>
      <c r="D22" s="111"/>
      <c r="E22" s="111"/>
      <c r="F22" s="110">
        <f t="shared" ref="F22" si="8">+F23</f>
        <v>0</v>
      </c>
      <c r="G22" s="110" t="e">
        <f t="shared" si="6"/>
        <v>#DIV/0!</v>
      </c>
      <c r="H22" s="110" t="e">
        <f t="shared" si="7"/>
        <v>#DIV/0!</v>
      </c>
    </row>
    <row r="23" spans="1:8" x14ac:dyDescent="0.2">
      <c r="A23" s="65">
        <v>5141</v>
      </c>
      <c r="B23" s="46" t="s">
        <v>567</v>
      </c>
      <c r="C23" s="47"/>
      <c r="D23" s="111"/>
      <c r="E23" s="111"/>
      <c r="F23" s="42"/>
      <c r="G23" s="42" t="e">
        <f t="shared" si="6"/>
        <v>#DIV/0!</v>
      </c>
      <c r="H23" s="42" t="e">
        <f t="shared" si="7"/>
        <v>#DIV/0!</v>
      </c>
    </row>
    <row r="24" spans="1:8" x14ac:dyDescent="0.2">
      <c r="A24" s="107">
        <v>518</v>
      </c>
      <c r="B24" s="83" t="s">
        <v>568</v>
      </c>
      <c r="C24" s="110">
        <f>+C25+C26</f>
        <v>0</v>
      </c>
      <c r="D24" s="111"/>
      <c r="E24" s="111"/>
      <c r="F24" s="110">
        <f>+F25+F26</f>
        <v>0</v>
      </c>
      <c r="G24" s="110" t="e">
        <f t="shared" si="6"/>
        <v>#DIV/0!</v>
      </c>
      <c r="H24" s="110" t="e">
        <f t="shared" si="7"/>
        <v>#DIV/0!</v>
      </c>
    </row>
    <row r="25" spans="1:8" x14ac:dyDescent="0.2">
      <c r="A25" s="65">
        <v>5181</v>
      </c>
      <c r="B25" s="46" t="s">
        <v>569</v>
      </c>
      <c r="C25" s="47"/>
      <c r="D25" s="111"/>
      <c r="E25" s="111"/>
      <c r="F25" s="42"/>
      <c r="G25" s="42" t="e">
        <f t="shared" si="6"/>
        <v>#DIV/0!</v>
      </c>
      <c r="H25" s="42" t="e">
        <f t="shared" si="7"/>
        <v>#DIV/0!</v>
      </c>
    </row>
    <row r="26" spans="1:8" x14ac:dyDescent="0.2">
      <c r="A26" s="65">
        <v>5183</v>
      </c>
      <c r="B26" s="46" t="s">
        <v>570</v>
      </c>
      <c r="C26" s="47"/>
      <c r="D26" s="111"/>
      <c r="E26" s="111"/>
      <c r="F26" s="42"/>
      <c r="G26" s="42" t="e">
        <f t="shared" si="6"/>
        <v>#DIV/0!</v>
      </c>
      <c r="H26" s="42" t="e">
        <f t="shared" si="7"/>
        <v>#DIV/0!</v>
      </c>
    </row>
    <row r="27" spans="1:8" x14ac:dyDescent="0.2">
      <c r="A27" s="108" t="s">
        <v>571</v>
      </c>
      <c r="B27" s="109" t="s">
        <v>572</v>
      </c>
      <c r="C27" s="117">
        <f>+C28+C30</f>
        <v>0</v>
      </c>
      <c r="D27" s="120"/>
      <c r="E27" s="120"/>
      <c r="F27" s="117">
        <f>+F28+F30</f>
        <v>0</v>
      </c>
      <c r="G27" s="112" t="e">
        <f t="shared" si="2"/>
        <v>#DIV/0!</v>
      </c>
      <c r="H27" s="112" t="e">
        <f t="shared" si="3"/>
        <v>#DIV/0!</v>
      </c>
    </row>
    <row r="28" spans="1:8" x14ac:dyDescent="0.2">
      <c r="A28" s="107" t="s">
        <v>573</v>
      </c>
      <c r="B28" s="83" t="s">
        <v>574</v>
      </c>
      <c r="C28" s="110">
        <f>+C29</f>
        <v>0</v>
      </c>
      <c r="D28" s="111"/>
      <c r="E28" s="111"/>
      <c r="F28" s="110">
        <f t="shared" ref="F28" si="9">+F29</f>
        <v>0</v>
      </c>
      <c r="G28" s="81" t="e">
        <f t="shared" si="2"/>
        <v>#DIV/0!</v>
      </c>
      <c r="H28" s="81" t="e">
        <f t="shared" si="3"/>
        <v>#DIV/0!</v>
      </c>
    </row>
    <row r="29" spans="1:8" x14ac:dyDescent="0.2">
      <c r="A29" s="65" t="s">
        <v>575</v>
      </c>
      <c r="B29" s="46" t="s">
        <v>574</v>
      </c>
      <c r="C29" s="47"/>
      <c r="D29" s="111"/>
      <c r="E29" s="111"/>
      <c r="F29" s="42"/>
      <c r="G29" s="42" t="e">
        <f t="shared" si="2"/>
        <v>#DIV/0!</v>
      </c>
      <c r="H29" s="42" t="e">
        <f t="shared" si="3"/>
        <v>#DIV/0!</v>
      </c>
    </row>
    <row r="30" spans="1:8" x14ac:dyDescent="0.2">
      <c r="A30" s="107" t="s">
        <v>576</v>
      </c>
      <c r="B30" s="83" t="s">
        <v>577</v>
      </c>
      <c r="C30" s="110">
        <f>+C31</f>
        <v>0</v>
      </c>
      <c r="D30" s="111"/>
      <c r="E30" s="111"/>
      <c r="F30" s="110">
        <f t="shared" ref="F30" si="10">+F31</f>
        <v>0</v>
      </c>
      <c r="G30" s="81" t="e">
        <f t="shared" si="2"/>
        <v>#DIV/0!</v>
      </c>
      <c r="H30" s="81" t="e">
        <f t="shared" si="3"/>
        <v>#DIV/0!</v>
      </c>
    </row>
    <row r="31" spans="1:8" x14ac:dyDescent="0.2">
      <c r="A31" s="65" t="s">
        <v>578</v>
      </c>
      <c r="B31" s="46" t="s">
        <v>579</v>
      </c>
      <c r="C31" s="42"/>
      <c r="D31" s="111"/>
      <c r="E31" s="111"/>
      <c r="F31" s="42"/>
      <c r="G31" s="42" t="e">
        <f t="shared" si="2"/>
        <v>#DIV/0!</v>
      </c>
      <c r="H31" s="42" t="e">
        <f t="shared" si="3"/>
        <v>#DIV/0!</v>
      </c>
    </row>
    <row r="32" spans="1:8" x14ac:dyDescent="0.2">
      <c r="A32" s="108" t="s">
        <v>580</v>
      </c>
      <c r="B32" s="109" t="s">
        <v>581</v>
      </c>
      <c r="C32" s="112">
        <f>+C33+C35</f>
        <v>0</v>
      </c>
      <c r="D32" s="120"/>
      <c r="E32" s="120"/>
      <c r="F32" s="112">
        <f>+F33+F35</f>
        <v>0</v>
      </c>
      <c r="G32" s="112" t="e">
        <f>+F32/C32*100</f>
        <v>#DIV/0!</v>
      </c>
      <c r="H32" s="112" t="e">
        <f t="shared" si="3"/>
        <v>#DIV/0!</v>
      </c>
    </row>
    <row r="33" spans="1:8" ht="25.5" x14ac:dyDescent="0.2">
      <c r="A33" s="107" t="s">
        <v>582</v>
      </c>
      <c r="B33" s="83" t="s">
        <v>583</v>
      </c>
      <c r="C33" s="110">
        <f>+C34</f>
        <v>0</v>
      </c>
      <c r="D33" s="111"/>
      <c r="E33" s="111"/>
      <c r="F33" s="110">
        <f t="shared" ref="F33" si="11">+F34</f>
        <v>0</v>
      </c>
      <c r="G33" s="81" t="e">
        <f t="shared" si="2"/>
        <v>#DIV/0!</v>
      </c>
      <c r="H33" s="81" t="e">
        <f t="shared" si="3"/>
        <v>#DIV/0!</v>
      </c>
    </row>
    <row r="34" spans="1:8" x14ac:dyDescent="0.2">
      <c r="A34" s="65" t="s">
        <v>584</v>
      </c>
      <c r="B34" s="46" t="s">
        <v>585</v>
      </c>
      <c r="C34" s="42"/>
      <c r="D34" s="111"/>
      <c r="E34" s="111"/>
      <c r="F34" s="42"/>
      <c r="G34" s="42" t="e">
        <f t="shared" si="2"/>
        <v>#DIV/0!</v>
      </c>
      <c r="H34" s="42" t="e">
        <f t="shared" si="3"/>
        <v>#DIV/0!</v>
      </c>
    </row>
    <row r="35" spans="1:8" ht="25.5" x14ac:dyDescent="0.2">
      <c r="A35" s="107" t="s">
        <v>586</v>
      </c>
      <c r="B35" s="83" t="s">
        <v>587</v>
      </c>
      <c r="C35" s="110">
        <f>+C36</f>
        <v>0</v>
      </c>
      <c r="D35" s="111"/>
      <c r="E35" s="111"/>
      <c r="F35" s="110">
        <f t="shared" ref="F35" si="12">+F36</f>
        <v>0</v>
      </c>
      <c r="G35" s="110" t="e">
        <f t="shared" si="2"/>
        <v>#DIV/0!</v>
      </c>
      <c r="H35" s="110" t="e">
        <f t="shared" si="3"/>
        <v>#DIV/0!</v>
      </c>
    </row>
    <row r="36" spans="1:8" ht="25.5" x14ac:dyDescent="0.2">
      <c r="A36" s="65" t="s">
        <v>588</v>
      </c>
      <c r="B36" s="46" t="s">
        <v>589</v>
      </c>
      <c r="C36" s="42"/>
      <c r="D36" s="111"/>
      <c r="E36" s="111"/>
      <c r="F36" s="42"/>
      <c r="G36" s="42" t="e">
        <f t="shared" si="2"/>
        <v>#DIV/0!</v>
      </c>
      <c r="H36" s="42" t="e">
        <f t="shared" si="3"/>
        <v>#DIV/0!</v>
      </c>
    </row>
  </sheetData>
  <mergeCells count="4">
    <mergeCell ref="A2:K2"/>
    <mergeCell ref="A8:B8"/>
    <mergeCell ref="A7:B7"/>
    <mergeCell ref="A5:H5"/>
  </mergeCells>
  <pageMargins left="0.70866141732283472" right="0.70866141732283472" top="0.35433070866141736" bottom="0.15748031496062992" header="0.31496062992125984" footer="0.31496062992125984"/>
  <pageSetup paperSize="9" scale="8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A2:K19"/>
  <sheetViews>
    <sheetView zoomScale="90" zoomScaleNormal="90" workbookViewId="0">
      <selection activeCell="D27" sqref="D27"/>
    </sheetView>
  </sheetViews>
  <sheetFormatPr defaultRowHeight="12.75" x14ac:dyDescent="0.2"/>
  <cols>
    <col min="1" max="1" width="15.85546875" style="30" customWidth="1"/>
    <col min="2" max="2" width="29.42578125" style="33" customWidth="1"/>
    <col min="3" max="3" width="20.140625" style="34" customWidth="1"/>
    <col min="4" max="5" width="17.7109375" style="35" bestFit="1" customWidth="1"/>
    <col min="6" max="6" width="16.5703125" style="34" bestFit="1" customWidth="1"/>
    <col min="7" max="8" width="12" style="34" customWidth="1"/>
    <col min="9" max="9" width="15.42578125" style="30" bestFit="1" customWidth="1"/>
    <col min="10" max="10" width="9.42578125" style="30" bestFit="1" customWidth="1"/>
    <col min="11" max="11" width="15.42578125" style="30" bestFit="1" customWidth="1"/>
    <col min="12" max="12" width="9.42578125" style="30" bestFit="1" customWidth="1"/>
    <col min="13" max="256" width="9.140625" style="30"/>
    <col min="257" max="257" width="15.85546875" style="30" customWidth="1"/>
    <col min="258" max="258" width="50.7109375" style="30" customWidth="1"/>
    <col min="259" max="259" width="20.140625" style="30" customWidth="1"/>
    <col min="260" max="261" width="17.7109375" style="30" bestFit="1" customWidth="1"/>
    <col min="262" max="262" width="16.5703125" style="30" bestFit="1" customWidth="1"/>
    <col min="263" max="263" width="15.7109375" style="30" bestFit="1" customWidth="1"/>
    <col min="264" max="264" width="18.42578125" style="30" bestFit="1" customWidth="1"/>
    <col min="265" max="265" width="15.42578125" style="30" bestFit="1" customWidth="1"/>
    <col min="266" max="266" width="9.42578125" style="30" bestFit="1" customWidth="1"/>
    <col min="267" max="267" width="15.42578125" style="30" bestFit="1" customWidth="1"/>
    <col min="268" max="268" width="9.42578125" style="30" bestFit="1" customWidth="1"/>
    <col min="269" max="512" width="9.140625" style="30"/>
    <col min="513" max="513" width="15.85546875" style="30" customWidth="1"/>
    <col min="514" max="514" width="50.7109375" style="30" customWidth="1"/>
    <col min="515" max="515" width="20.140625" style="30" customWidth="1"/>
    <col min="516" max="517" width="17.7109375" style="30" bestFit="1" customWidth="1"/>
    <col min="518" max="518" width="16.5703125" style="30" bestFit="1" customWidth="1"/>
    <col min="519" max="519" width="15.7109375" style="30" bestFit="1" customWidth="1"/>
    <col min="520" max="520" width="18.42578125" style="30" bestFit="1" customWidth="1"/>
    <col min="521" max="521" width="15.42578125" style="30" bestFit="1" customWidth="1"/>
    <col min="522" max="522" width="9.42578125" style="30" bestFit="1" customWidth="1"/>
    <col min="523" max="523" width="15.42578125" style="30" bestFit="1" customWidth="1"/>
    <col min="524" max="524" width="9.42578125" style="30" bestFit="1" customWidth="1"/>
    <col min="525" max="768" width="9.140625" style="30"/>
    <col min="769" max="769" width="15.85546875" style="30" customWidth="1"/>
    <col min="770" max="770" width="50.7109375" style="30" customWidth="1"/>
    <col min="771" max="771" width="20.140625" style="30" customWidth="1"/>
    <col min="772" max="773" width="17.7109375" style="30" bestFit="1" customWidth="1"/>
    <col min="774" max="774" width="16.5703125" style="30" bestFit="1" customWidth="1"/>
    <col min="775" max="775" width="15.7109375" style="30" bestFit="1" customWidth="1"/>
    <col min="776" max="776" width="18.42578125" style="30" bestFit="1" customWidth="1"/>
    <col min="777" max="777" width="15.42578125" style="30" bestFit="1" customWidth="1"/>
    <col min="778" max="778" width="9.42578125" style="30" bestFit="1" customWidth="1"/>
    <col min="779" max="779" width="15.42578125" style="30" bestFit="1" customWidth="1"/>
    <col min="780" max="780" width="9.42578125" style="30" bestFit="1" customWidth="1"/>
    <col min="781" max="1024" width="9.140625" style="30"/>
    <col min="1025" max="1025" width="15.85546875" style="30" customWidth="1"/>
    <col min="1026" max="1026" width="50.7109375" style="30" customWidth="1"/>
    <col min="1027" max="1027" width="20.140625" style="30" customWidth="1"/>
    <col min="1028" max="1029" width="17.7109375" style="30" bestFit="1" customWidth="1"/>
    <col min="1030" max="1030" width="16.5703125" style="30" bestFit="1" customWidth="1"/>
    <col min="1031" max="1031" width="15.7109375" style="30" bestFit="1" customWidth="1"/>
    <col min="1032" max="1032" width="18.42578125" style="30" bestFit="1" customWidth="1"/>
    <col min="1033" max="1033" width="15.42578125" style="30" bestFit="1" customWidth="1"/>
    <col min="1034" max="1034" width="9.42578125" style="30" bestFit="1" customWidth="1"/>
    <col min="1035" max="1035" width="15.42578125" style="30" bestFit="1" customWidth="1"/>
    <col min="1036" max="1036" width="9.42578125" style="30" bestFit="1" customWidth="1"/>
    <col min="1037" max="1280" width="9.140625" style="30"/>
    <col min="1281" max="1281" width="15.85546875" style="30" customWidth="1"/>
    <col min="1282" max="1282" width="50.7109375" style="30" customWidth="1"/>
    <col min="1283" max="1283" width="20.140625" style="30" customWidth="1"/>
    <col min="1284" max="1285" width="17.7109375" style="30" bestFit="1" customWidth="1"/>
    <col min="1286" max="1286" width="16.5703125" style="30" bestFit="1" customWidth="1"/>
    <col min="1287" max="1287" width="15.7109375" style="30" bestFit="1" customWidth="1"/>
    <col min="1288" max="1288" width="18.42578125" style="30" bestFit="1" customWidth="1"/>
    <col min="1289" max="1289" width="15.42578125" style="30" bestFit="1" customWidth="1"/>
    <col min="1290" max="1290" width="9.42578125" style="30" bestFit="1" customWidth="1"/>
    <col min="1291" max="1291" width="15.42578125" style="30" bestFit="1" customWidth="1"/>
    <col min="1292" max="1292" width="9.42578125" style="30" bestFit="1" customWidth="1"/>
    <col min="1293" max="1536" width="9.140625" style="30"/>
    <col min="1537" max="1537" width="15.85546875" style="30" customWidth="1"/>
    <col min="1538" max="1538" width="50.7109375" style="30" customWidth="1"/>
    <col min="1539" max="1539" width="20.140625" style="30" customWidth="1"/>
    <col min="1540" max="1541" width="17.7109375" style="30" bestFit="1" customWidth="1"/>
    <col min="1542" max="1542" width="16.5703125" style="30" bestFit="1" customWidth="1"/>
    <col min="1543" max="1543" width="15.7109375" style="30" bestFit="1" customWidth="1"/>
    <col min="1544" max="1544" width="18.42578125" style="30" bestFit="1" customWidth="1"/>
    <col min="1545" max="1545" width="15.42578125" style="30" bestFit="1" customWidth="1"/>
    <col min="1546" max="1546" width="9.42578125" style="30" bestFit="1" customWidth="1"/>
    <col min="1547" max="1547" width="15.42578125" style="30" bestFit="1" customWidth="1"/>
    <col min="1548" max="1548" width="9.42578125" style="30" bestFit="1" customWidth="1"/>
    <col min="1549" max="1792" width="9.140625" style="30"/>
    <col min="1793" max="1793" width="15.85546875" style="30" customWidth="1"/>
    <col min="1794" max="1794" width="50.7109375" style="30" customWidth="1"/>
    <col min="1795" max="1795" width="20.140625" style="30" customWidth="1"/>
    <col min="1796" max="1797" width="17.7109375" style="30" bestFit="1" customWidth="1"/>
    <col min="1798" max="1798" width="16.5703125" style="30" bestFit="1" customWidth="1"/>
    <col min="1799" max="1799" width="15.7109375" style="30" bestFit="1" customWidth="1"/>
    <col min="1800" max="1800" width="18.42578125" style="30" bestFit="1" customWidth="1"/>
    <col min="1801" max="1801" width="15.42578125" style="30" bestFit="1" customWidth="1"/>
    <col min="1802" max="1802" width="9.42578125" style="30" bestFit="1" customWidth="1"/>
    <col min="1803" max="1803" width="15.42578125" style="30" bestFit="1" customWidth="1"/>
    <col min="1804" max="1804" width="9.42578125" style="30" bestFit="1" customWidth="1"/>
    <col min="1805" max="2048" width="9.140625" style="30"/>
    <col min="2049" max="2049" width="15.85546875" style="30" customWidth="1"/>
    <col min="2050" max="2050" width="50.7109375" style="30" customWidth="1"/>
    <col min="2051" max="2051" width="20.140625" style="30" customWidth="1"/>
    <col min="2052" max="2053" width="17.7109375" style="30" bestFit="1" customWidth="1"/>
    <col min="2054" max="2054" width="16.5703125" style="30" bestFit="1" customWidth="1"/>
    <col min="2055" max="2055" width="15.7109375" style="30" bestFit="1" customWidth="1"/>
    <col min="2056" max="2056" width="18.42578125" style="30" bestFit="1" customWidth="1"/>
    <col min="2057" max="2057" width="15.42578125" style="30" bestFit="1" customWidth="1"/>
    <col min="2058" max="2058" width="9.42578125" style="30" bestFit="1" customWidth="1"/>
    <col min="2059" max="2059" width="15.42578125" style="30" bestFit="1" customWidth="1"/>
    <col min="2060" max="2060" width="9.42578125" style="30" bestFit="1" customWidth="1"/>
    <col min="2061" max="2304" width="9.140625" style="30"/>
    <col min="2305" max="2305" width="15.85546875" style="30" customWidth="1"/>
    <col min="2306" max="2306" width="50.7109375" style="30" customWidth="1"/>
    <col min="2307" max="2307" width="20.140625" style="30" customWidth="1"/>
    <col min="2308" max="2309" width="17.7109375" style="30" bestFit="1" customWidth="1"/>
    <col min="2310" max="2310" width="16.5703125" style="30" bestFit="1" customWidth="1"/>
    <col min="2311" max="2311" width="15.7109375" style="30" bestFit="1" customWidth="1"/>
    <col min="2312" max="2312" width="18.42578125" style="30" bestFit="1" customWidth="1"/>
    <col min="2313" max="2313" width="15.42578125" style="30" bestFit="1" customWidth="1"/>
    <col min="2314" max="2314" width="9.42578125" style="30" bestFit="1" customWidth="1"/>
    <col min="2315" max="2315" width="15.42578125" style="30" bestFit="1" customWidth="1"/>
    <col min="2316" max="2316" width="9.42578125" style="30" bestFit="1" customWidth="1"/>
    <col min="2317" max="2560" width="9.140625" style="30"/>
    <col min="2561" max="2561" width="15.85546875" style="30" customWidth="1"/>
    <col min="2562" max="2562" width="50.7109375" style="30" customWidth="1"/>
    <col min="2563" max="2563" width="20.140625" style="30" customWidth="1"/>
    <col min="2564" max="2565" width="17.7109375" style="30" bestFit="1" customWidth="1"/>
    <col min="2566" max="2566" width="16.5703125" style="30" bestFit="1" customWidth="1"/>
    <col min="2567" max="2567" width="15.7109375" style="30" bestFit="1" customWidth="1"/>
    <col min="2568" max="2568" width="18.42578125" style="30" bestFit="1" customWidth="1"/>
    <col min="2569" max="2569" width="15.42578125" style="30" bestFit="1" customWidth="1"/>
    <col min="2570" max="2570" width="9.42578125" style="30" bestFit="1" customWidth="1"/>
    <col min="2571" max="2571" width="15.42578125" style="30" bestFit="1" customWidth="1"/>
    <col min="2572" max="2572" width="9.42578125" style="30" bestFit="1" customWidth="1"/>
    <col min="2573" max="2816" width="9.140625" style="30"/>
    <col min="2817" max="2817" width="15.85546875" style="30" customWidth="1"/>
    <col min="2818" max="2818" width="50.7109375" style="30" customWidth="1"/>
    <col min="2819" max="2819" width="20.140625" style="30" customWidth="1"/>
    <col min="2820" max="2821" width="17.7109375" style="30" bestFit="1" customWidth="1"/>
    <col min="2822" max="2822" width="16.5703125" style="30" bestFit="1" customWidth="1"/>
    <col min="2823" max="2823" width="15.7109375" style="30" bestFit="1" customWidth="1"/>
    <col min="2824" max="2824" width="18.42578125" style="30" bestFit="1" customWidth="1"/>
    <col min="2825" max="2825" width="15.42578125" style="30" bestFit="1" customWidth="1"/>
    <col min="2826" max="2826" width="9.42578125" style="30" bestFit="1" customWidth="1"/>
    <col min="2827" max="2827" width="15.42578125" style="30" bestFit="1" customWidth="1"/>
    <col min="2828" max="2828" width="9.42578125" style="30" bestFit="1" customWidth="1"/>
    <col min="2829" max="3072" width="9.140625" style="30"/>
    <col min="3073" max="3073" width="15.85546875" style="30" customWidth="1"/>
    <col min="3074" max="3074" width="50.7109375" style="30" customWidth="1"/>
    <col min="3075" max="3075" width="20.140625" style="30" customWidth="1"/>
    <col min="3076" max="3077" width="17.7109375" style="30" bestFit="1" customWidth="1"/>
    <col min="3078" max="3078" width="16.5703125" style="30" bestFit="1" customWidth="1"/>
    <col min="3079" max="3079" width="15.7109375" style="30" bestFit="1" customWidth="1"/>
    <col min="3080" max="3080" width="18.42578125" style="30" bestFit="1" customWidth="1"/>
    <col min="3081" max="3081" width="15.42578125" style="30" bestFit="1" customWidth="1"/>
    <col min="3082" max="3082" width="9.42578125" style="30" bestFit="1" customWidth="1"/>
    <col min="3083" max="3083" width="15.42578125" style="30" bestFit="1" customWidth="1"/>
    <col min="3084" max="3084" width="9.42578125" style="30" bestFit="1" customWidth="1"/>
    <col min="3085" max="3328" width="9.140625" style="30"/>
    <col min="3329" max="3329" width="15.85546875" style="30" customWidth="1"/>
    <col min="3330" max="3330" width="50.7109375" style="30" customWidth="1"/>
    <col min="3331" max="3331" width="20.140625" style="30" customWidth="1"/>
    <col min="3332" max="3333" width="17.7109375" style="30" bestFit="1" customWidth="1"/>
    <col min="3334" max="3334" width="16.5703125" style="30" bestFit="1" customWidth="1"/>
    <col min="3335" max="3335" width="15.7109375" style="30" bestFit="1" customWidth="1"/>
    <col min="3336" max="3336" width="18.42578125" style="30" bestFit="1" customWidth="1"/>
    <col min="3337" max="3337" width="15.42578125" style="30" bestFit="1" customWidth="1"/>
    <col min="3338" max="3338" width="9.42578125" style="30" bestFit="1" customWidth="1"/>
    <col min="3339" max="3339" width="15.42578125" style="30" bestFit="1" customWidth="1"/>
    <col min="3340" max="3340" width="9.42578125" style="30" bestFit="1" customWidth="1"/>
    <col min="3341" max="3584" width="9.140625" style="30"/>
    <col min="3585" max="3585" width="15.85546875" style="30" customWidth="1"/>
    <col min="3586" max="3586" width="50.7109375" style="30" customWidth="1"/>
    <col min="3587" max="3587" width="20.140625" style="30" customWidth="1"/>
    <col min="3588" max="3589" width="17.7109375" style="30" bestFit="1" customWidth="1"/>
    <col min="3590" max="3590" width="16.5703125" style="30" bestFit="1" customWidth="1"/>
    <col min="3591" max="3591" width="15.7109375" style="30" bestFit="1" customWidth="1"/>
    <col min="3592" max="3592" width="18.42578125" style="30" bestFit="1" customWidth="1"/>
    <col min="3593" max="3593" width="15.42578125" style="30" bestFit="1" customWidth="1"/>
    <col min="3594" max="3594" width="9.42578125" style="30" bestFit="1" customWidth="1"/>
    <col min="3595" max="3595" width="15.42578125" style="30" bestFit="1" customWidth="1"/>
    <col min="3596" max="3596" width="9.42578125" style="30" bestFit="1" customWidth="1"/>
    <col min="3597" max="3840" width="9.140625" style="30"/>
    <col min="3841" max="3841" width="15.85546875" style="30" customWidth="1"/>
    <col min="3842" max="3842" width="50.7109375" style="30" customWidth="1"/>
    <col min="3843" max="3843" width="20.140625" style="30" customWidth="1"/>
    <col min="3844" max="3845" width="17.7109375" style="30" bestFit="1" customWidth="1"/>
    <col min="3846" max="3846" width="16.5703125" style="30" bestFit="1" customWidth="1"/>
    <col min="3847" max="3847" width="15.7109375" style="30" bestFit="1" customWidth="1"/>
    <col min="3848" max="3848" width="18.42578125" style="30" bestFit="1" customWidth="1"/>
    <col min="3849" max="3849" width="15.42578125" style="30" bestFit="1" customWidth="1"/>
    <col min="3850" max="3850" width="9.42578125" style="30" bestFit="1" customWidth="1"/>
    <col min="3851" max="3851" width="15.42578125" style="30" bestFit="1" customWidth="1"/>
    <col min="3852" max="3852" width="9.42578125" style="30" bestFit="1" customWidth="1"/>
    <col min="3853" max="4096" width="9.140625" style="30"/>
    <col min="4097" max="4097" width="15.85546875" style="30" customWidth="1"/>
    <col min="4098" max="4098" width="50.7109375" style="30" customWidth="1"/>
    <col min="4099" max="4099" width="20.140625" style="30" customWidth="1"/>
    <col min="4100" max="4101" width="17.7109375" style="30" bestFit="1" customWidth="1"/>
    <col min="4102" max="4102" width="16.5703125" style="30" bestFit="1" customWidth="1"/>
    <col min="4103" max="4103" width="15.7109375" style="30" bestFit="1" customWidth="1"/>
    <col min="4104" max="4104" width="18.42578125" style="30" bestFit="1" customWidth="1"/>
    <col min="4105" max="4105" width="15.42578125" style="30" bestFit="1" customWidth="1"/>
    <col min="4106" max="4106" width="9.42578125" style="30" bestFit="1" customWidth="1"/>
    <col min="4107" max="4107" width="15.42578125" style="30" bestFit="1" customWidth="1"/>
    <col min="4108" max="4108" width="9.42578125" style="30" bestFit="1" customWidth="1"/>
    <col min="4109" max="4352" width="9.140625" style="30"/>
    <col min="4353" max="4353" width="15.85546875" style="30" customWidth="1"/>
    <col min="4354" max="4354" width="50.7109375" style="30" customWidth="1"/>
    <col min="4355" max="4355" width="20.140625" style="30" customWidth="1"/>
    <col min="4356" max="4357" width="17.7109375" style="30" bestFit="1" customWidth="1"/>
    <col min="4358" max="4358" width="16.5703125" style="30" bestFit="1" customWidth="1"/>
    <col min="4359" max="4359" width="15.7109375" style="30" bestFit="1" customWidth="1"/>
    <col min="4360" max="4360" width="18.42578125" style="30" bestFit="1" customWidth="1"/>
    <col min="4361" max="4361" width="15.42578125" style="30" bestFit="1" customWidth="1"/>
    <col min="4362" max="4362" width="9.42578125" style="30" bestFit="1" customWidth="1"/>
    <col min="4363" max="4363" width="15.42578125" style="30" bestFit="1" customWidth="1"/>
    <col min="4364" max="4364" width="9.42578125" style="30" bestFit="1" customWidth="1"/>
    <col min="4365" max="4608" width="9.140625" style="30"/>
    <col min="4609" max="4609" width="15.85546875" style="30" customWidth="1"/>
    <col min="4610" max="4610" width="50.7109375" style="30" customWidth="1"/>
    <col min="4611" max="4611" width="20.140625" style="30" customWidth="1"/>
    <col min="4612" max="4613" width="17.7109375" style="30" bestFit="1" customWidth="1"/>
    <col min="4614" max="4614" width="16.5703125" style="30" bestFit="1" customWidth="1"/>
    <col min="4615" max="4615" width="15.7109375" style="30" bestFit="1" customWidth="1"/>
    <col min="4616" max="4616" width="18.42578125" style="30" bestFit="1" customWidth="1"/>
    <col min="4617" max="4617" width="15.42578125" style="30" bestFit="1" customWidth="1"/>
    <col min="4618" max="4618" width="9.42578125" style="30" bestFit="1" customWidth="1"/>
    <col min="4619" max="4619" width="15.42578125" style="30" bestFit="1" customWidth="1"/>
    <col min="4620" max="4620" width="9.42578125" style="30" bestFit="1" customWidth="1"/>
    <col min="4621" max="4864" width="9.140625" style="30"/>
    <col min="4865" max="4865" width="15.85546875" style="30" customWidth="1"/>
    <col min="4866" max="4866" width="50.7109375" style="30" customWidth="1"/>
    <col min="4867" max="4867" width="20.140625" style="30" customWidth="1"/>
    <col min="4868" max="4869" width="17.7109375" style="30" bestFit="1" customWidth="1"/>
    <col min="4870" max="4870" width="16.5703125" style="30" bestFit="1" customWidth="1"/>
    <col min="4871" max="4871" width="15.7109375" style="30" bestFit="1" customWidth="1"/>
    <col min="4872" max="4872" width="18.42578125" style="30" bestFit="1" customWidth="1"/>
    <col min="4873" max="4873" width="15.42578125" style="30" bestFit="1" customWidth="1"/>
    <col min="4874" max="4874" width="9.42578125" style="30" bestFit="1" customWidth="1"/>
    <col min="4875" max="4875" width="15.42578125" style="30" bestFit="1" customWidth="1"/>
    <col min="4876" max="4876" width="9.42578125" style="30" bestFit="1" customWidth="1"/>
    <col min="4877" max="5120" width="9.140625" style="30"/>
    <col min="5121" max="5121" width="15.85546875" style="30" customWidth="1"/>
    <col min="5122" max="5122" width="50.7109375" style="30" customWidth="1"/>
    <col min="5123" max="5123" width="20.140625" style="30" customWidth="1"/>
    <col min="5124" max="5125" width="17.7109375" style="30" bestFit="1" customWidth="1"/>
    <col min="5126" max="5126" width="16.5703125" style="30" bestFit="1" customWidth="1"/>
    <col min="5127" max="5127" width="15.7109375" style="30" bestFit="1" customWidth="1"/>
    <col min="5128" max="5128" width="18.42578125" style="30" bestFit="1" customWidth="1"/>
    <col min="5129" max="5129" width="15.42578125" style="30" bestFit="1" customWidth="1"/>
    <col min="5130" max="5130" width="9.42578125" style="30" bestFit="1" customWidth="1"/>
    <col min="5131" max="5131" width="15.42578125" style="30" bestFit="1" customWidth="1"/>
    <col min="5132" max="5132" width="9.42578125" style="30" bestFit="1" customWidth="1"/>
    <col min="5133" max="5376" width="9.140625" style="30"/>
    <col min="5377" max="5377" width="15.85546875" style="30" customWidth="1"/>
    <col min="5378" max="5378" width="50.7109375" style="30" customWidth="1"/>
    <col min="5379" max="5379" width="20.140625" style="30" customWidth="1"/>
    <col min="5380" max="5381" width="17.7109375" style="30" bestFit="1" customWidth="1"/>
    <col min="5382" max="5382" width="16.5703125" style="30" bestFit="1" customWidth="1"/>
    <col min="5383" max="5383" width="15.7109375" style="30" bestFit="1" customWidth="1"/>
    <col min="5384" max="5384" width="18.42578125" style="30" bestFit="1" customWidth="1"/>
    <col min="5385" max="5385" width="15.42578125" style="30" bestFit="1" customWidth="1"/>
    <col min="5386" max="5386" width="9.42578125" style="30" bestFit="1" customWidth="1"/>
    <col min="5387" max="5387" width="15.42578125" style="30" bestFit="1" customWidth="1"/>
    <col min="5388" max="5388" width="9.42578125" style="30" bestFit="1" customWidth="1"/>
    <col min="5389" max="5632" width="9.140625" style="30"/>
    <col min="5633" max="5633" width="15.85546875" style="30" customWidth="1"/>
    <col min="5634" max="5634" width="50.7109375" style="30" customWidth="1"/>
    <col min="5635" max="5635" width="20.140625" style="30" customWidth="1"/>
    <col min="5636" max="5637" width="17.7109375" style="30" bestFit="1" customWidth="1"/>
    <col min="5638" max="5638" width="16.5703125" style="30" bestFit="1" customWidth="1"/>
    <col min="5639" max="5639" width="15.7109375" style="30" bestFit="1" customWidth="1"/>
    <col min="5640" max="5640" width="18.42578125" style="30" bestFit="1" customWidth="1"/>
    <col min="5641" max="5641" width="15.42578125" style="30" bestFit="1" customWidth="1"/>
    <col min="5642" max="5642" width="9.42578125" style="30" bestFit="1" customWidth="1"/>
    <col min="5643" max="5643" width="15.42578125" style="30" bestFit="1" customWidth="1"/>
    <col min="5644" max="5644" width="9.42578125" style="30" bestFit="1" customWidth="1"/>
    <col min="5645" max="5888" width="9.140625" style="30"/>
    <col min="5889" max="5889" width="15.85546875" style="30" customWidth="1"/>
    <col min="5890" max="5890" width="50.7109375" style="30" customWidth="1"/>
    <col min="5891" max="5891" width="20.140625" style="30" customWidth="1"/>
    <col min="5892" max="5893" width="17.7109375" style="30" bestFit="1" customWidth="1"/>
    <col min="5894" max="5894" width="16.5703125" style="30" bestFit="1" customWidth="1"/>
    <col min="5895" max="5895" width="15.7109375" style="30" bestFit="1" customWidth="1"/>
    <col min="5896" max="5896" width="18.42578125" style="30" bestFit="1" customWidth="1"/>
    <col min="5897" max="5897" width="15.42578125" style="30" bestFit="1" customWidth="1"/>
    <col min="5898" max="5898" width="9.42578125" style="30" bestFit="1" customWidth="1"/>
    <col min="5899" max="5899" width="15.42578125" style="30" bestFit="1" customWidth="1"/>
    <col min="5900" max="5900" width="9.42578125" style="30" bestFit="1" customWidth="1"/>
    <col min="5901" max="6144" width="9.140625" style="30"/>
    <col min="6145" max="6145" width="15.85546875" style="30" customWidth="1"/>
    <col min="6146" max="6146" width="50.7109375" style="30" customWidth="1"/>
    <col min="6147" max="6147" width="20.140625" style="30" customWidth="1"/>
    <col min="6148" max="6149" width="17.7109375" style="30" bestFit="1" customWidth="1"/>
    <col min="6150" max="6150" width="16.5703125" style="30" bestFit="1" customWidth="1"/>
    <col min="6151" max="6151" width="15.7109375" style="30" bestFit="1" customWidth="1"/>
    <col min="6152" max="6152" width="18.42578125" style="30" bestFit="1" customWidth="1"/>
    <col min="6153" max="6153" width="15.42578125" style="30" bestFit="1" customWidth="1"/>
    <col min="6154" max="6154" width="9.42578125" style="30" bestFit="1" customWidth="1"/>
    <col min="6155" max="6155" width="15.42578125" style="30" bestFit="1" customWidth="1"/>
    <col min="6156" max="6156" width="9.42578125" style="30" bestFit="1" customWidth="1"/>
    <col min="6157" max="6400" width="9.140625" style="30"/>
    <col min="6401" max="6401" width="15.85546875" style="30" customWidth="1"/>
    <col min="6402" max="6402" width="50.7109375" style="30" customWidth="1"/>
    <col min="6403" max="6403" width="20.140625" style="30" customWidth="1"/>
    <col min="6404" max="6405" width="17.7109375" style="30" bestFit="1" customWidth="1"/>
    <col min="6406" max="6406" width="16.5703125" style="30" bestFit="1" customWidth="1"/>
    <col min="6407" max="6407" width="15.7109375" style="30" bestFit="1" customWidth="1"/>
    <col min="6408" max="6408" width="18.42578125" style="30" bestFit="1" customWidth="1"/>
    <col min="6409" max="6409" width="15.42578125" style="30" bestFit="1" customWidth="1"/>
    <col min="6410" max="6410" width="9.42578125" style="30" bestFit="1" customWidth="1"/>
    <col min="6411" max="6411" width="15.42578125" style="30" bestFit="1" customWidth="1"/>
    <col min="6412" max="6412" width="9.42578125" style="30" bestFit="1" customWidth="1"/>
    <col min="6413" max="6656" width="9.140625" style="30"/>
    <col min="6657" max="6657" width="15.85546875" style="30" customWidth="1"/>
    <col min="6658" max="6658" width="50.7109375" style="30" customWidth="1"/>
    <col min="6659" max="6659" width="20.140625" style="30" customWidth="1"/>
    <col min="6660" max="6661" width="17.7109375" style="30" bestFit="1" customWidth="1"/>
    <col min="6662" max="6662" width="16.5703125" style="30" bestFit="1" customWidth="1"/>
    <col min="6663" max="6663" width="15.7109375" style="30" bestFit="1" customWidth="1"/>
    <col min="6664" max="6664" width="18.42578125" style="30" bestFit="1" customWidth="1"/>
    <col min="6665" max="6665" width="15.42578125" style="30" bestFit="1" customWidth="1"/>
    <col min="6666" max="6666" width="9.42578125" style="30" bestFit="1" customWidth="1"/>
    <col min="6667" max="6667" width="15.42578125" style="30" bestFit="1" customWidth="1"/>
    <col min="6668" max="6668" width="9.42578125" style="30" bestFit="1" customWidth="1"/>
    <col min="6669" max="6912" width="9.140625" style="30"/>
    <col min="6913" max="6913" width="15.85546875" style="30" customWidth="1"/>
    <col min="6914" max="6914" width="50.7109375" style="30" customWidth="1"/>
    <col min="6915" max="6915" width="20.140625" style="30" customWidth="1"/>
    <col min="6916" max="6917" width="17.7109375" style="30" bestFit="1" customWidth="1"/>
    <col min="6918" max="6918" width="16.5703125" style="30" bestFit="1" customWidth="1"/>
    <col min="6919" max="6919" width="15.7109375" style="30" bestFit="1" customWidth="1"/>
    <col min="6920" max="6920" width="18.42578125" style="30" bestFit="1" customWidth="1"/>
    <col min="6921" max="6921" width="15.42578125" style="30" bestFit="1" customWidth="1"/>
    <col min="6922" max="6922" width="9.42578125" style="30" bestFit="1" customWidth="1"/>
    <col min="6923" max="6923" width="15.42578125" style="30" bestFit="1" customWidth="1"/>
    <col min="6924" max="6924" width="9.42578125" style="30" bestFit="1" customWidth="1"/>
    <col min="6925" max="7168" width="9.140625" style="30"/>
    <col min="7169" max="7169" width="15.85546875" style="30" customWidth="1"/>
    <col min="7170" max="7170" width="50.7109375" style="30" customWidth="1"/>
    <col min="7171" max="7171" width="20.140625" style="30" customWidth="1"/>
    <col min="7172" max="7173" width="17.7109375" style="30" bestFit="1" customWidth="1"/>
    <col min="7174" max="7174" width="16.5703125" style="30" bestFit="1" customWidth="1"/>
    <col min="7175" max="7175" width="15.7109375" style="30" bestFit="1" customWidth="1"/>
    <col min="7176" max="7176" width="18.42578125" style="30" bestFit="1" customWidth="1"/>
    <col min="7177" max="7177" width="15.42578125" style="30" bestFit="1" customWidth="1"/>
    <col min="7178" max="7178" width="9.42578125" style="30" bestFit="1" customWidth="1"/>
    <col min="7179" max="7179" width="15.42578125" style="30" bestFit="1" customWidth="1"/>
    <col min="7180" max="7180" width="9.42578125" style="30" bestFit="1" customWidth="1"/>
    <col min="7181" max="7424" width="9.140625" style="30"/>
    <col min="7425" max="7425" width="15.85546875" style="30" customWidth="1"/>
    <col min="7426" max="7426" width="50.7109375" style="30" customWidth="1"/>
    <col min="7427" max="7427" width="20.140625" style="30" customWidth="1"/>
    <col min="7428" max="7429" width="17.7109375" style="30" bestFit="1" customWidth="1"/>
    <col min="7430" max="7430" width="16.5703125" style="30" bestFit="1" customWidth="1"/>
    <col min="7431" max="7431" width="15.7109375" style="30" bestFit="1" customWidth="1"/>
    <col min="7432" max="7432" width="18.42578125" style="30" bestFit="1" customWidth="1"/>
    <col min="7433" max="7433" width="15.42578125" style="30" bestFit="1" customWidth="1"/>
    <col min="7434" max="7434" width="9.42578125" style="30" bestFit="1" customWidth="1"/>
    <col min="7435" max="7435" width="15.42578125" style="30" bestFit="1" customWidth="1"/>
    <col min="7436" max="7436" width="9.42578125" style="30" bestFit="1" customWidth="1"/>
    <col min="7437" max="7680" width="9.140625" style="30"/>
    <col min="7681" max="7681" width="15.85546875" style="30" customWidth="1"/>
    <col min="7682" max="7682" width="50.7109375" style="30" customWidth="1"/>
    <col min="7683" max="7683" width="20.140625" style="30" customWidth="1"/>
    <col min="7684" max="7685" width="17.7109375" style="30" bestFit="1" customWidth="1"/>
    <col min="7686" max="7686" width="16.5703125" style="30" bestFit="1" customWidth="1"/>
    <col min="7687" max="7687" width="15.7109375" style="30" bestFit="1" customWidth="1"/>
    <col min="7688" max="7688" width="18.42578125" style="30" bestFit="1" customWidth="1"/>
    <col min="7689" max="7689" width="15.42578125" style="30" bestFit="1" customWidth="1"/>
    <col min="7690" max="7690" width="9.42578125" style="30" bestFit="1" customWidth="1"/>
    <col min="7691" max="7691" width="15.42578125" style="30" bestFit="1" customWidth="1"/>
    <col min="7692" max="7692" width="9.42578125" style="30" bestFit="1" customWidth="1"/>
    <col min="7693" max="7936" width="9.140625" style="30"/>
    <col min="7937" max="7937" width="15.85546875" style="30" customWidth="1"/>
    <col min="7938" max="7938" width="50.7109375" style="30" customWidth="1"/>
    <col min="7939" max="7939" width="20.140625" style="30" customWidth="1"/>
    <col min="7940" max="7941" width="17.7109375" style="30" bestFit="1" customWidth="1"/>
    <col min="7942" max="7942" width="16.5703125" style="30" bestFit="1" customWidth="1"/>
    <col min="7943" max="7943" width="15.7109375" style="30" bestFit="1" customWidth="1"/>
    <col min="7944" max="7944" width="18.42578125" style="30" bestFit="1" customWidth="1"/>
    <col min="7945" max="7945" width="15.42578125" style="30" bestFit="1" customWidth="1"/>
    <col min="7946" max="7946" width="9.42578125" style="30" bestFit="1" customWidth="1"/>
    <col min="7947" max="7947" width="15.42578125" style="30" bestFit="1" customWidth="1"/>
    <col min="7948" max="7948" width="9.42578125" style="30" bestFit="1" customWidth="1"/>
    <col min="7949" max="8192" width="9.140625" style="30"/>
    <col min="8193" max="8193" width="15.85546875" style="30" customWidth="1"/>
    <col min="8194" max="8194" width="50.7109375" style="30" customWidth="1"/>
    <col min="8195" max="8195" width="20.140625" style="30" customWidth="1"/>
    <col min="8196" max="8197" width="17.7109375" style="30" bestFit="1" customWidth="1"/>
    <col min="8198" max="8198" width="16.5703125" style="30" bestFit="1" customWidth="1"/>
    <col min="8199" max="8199" width="15.7109375" style="30" bestFit="1" customWidth="1"/>
    <col min="8200" max="8200" width="18.42578125" style="30" bestFit="1" customWidth="1"/>
    <col min="8201" max="8201" width="15.42578125" style="30" bestFit="1" customWidth="1"/>
    <col min="8202" max="8202" width="9.42578125" style="30" bestFit="1" customWidth="1"/>
    <col min="8203" max="8203" width="15.42578125" style="30" bestFit="1" customWidth="1"/>
    <col min="8204" max="8204" width="9.42578125" style="30" bestFit="1" customWidth="1"/>
    <col min="8205" max="8448" width="9.140625" style="30"/>
    <col min="8449" max="8449" width="15.85546875" style="30" customWidth="1"/>
    <col min="8450" max="8450" width="50.7109375" style="30" customWidth="1"/>
    <col min="8451" max="8451" width="20.140625" style="30" customWidth="1"/>
    <col min="8452" max="8453" width="17.7109375" style="30" bestFit="1" customWidth="1"/>
    <col min="8454" max="8454" width="16.5703125" style="30" bestFit="1" customWidth="1"/>
    <col min="8455" max="8455" width="15.7109375" style="30" bestFit="1" customWidth="1"/>
    <col min="8456" max="8456" width="18.42578125" style="30" bestFit="1" customWidth="1"/>
    <col min="8457" max="8457" width="15.42578125" style="30" bestFit="1" customWidth="1"/>
    <col min="8458" max="8458" width="9.42578125" style="30" bestFit="1" customWidth="1"/>
    <col min="8459" max="8459" width="15.42578125" style="30" bestFit="1" customWidth="1"/>
    <col min="8460" max="8460" width="9.42578125" style="30" bestFit="1" customWidth="1"/>
    <col min="8461" max="8704" width="9.140625" style="30"/>
    <col min="8705" max="8705" width="15.85546875" style="30" customWidth="1"/>
    <col min="8706" max="8706" width="50.7109375" style="30" customWidth="1"/>
    <col min="8707" max="8707" width="20.140625" style="30" customWidth="1"/>
    <col min="8708" max="8709" width="17.7109375" style="30" bestFit="1" customWidth="1"/>
    <col min="8710" max="8710" width="16.5703125" style="30" bestFit="1" customWidth="1"/>
    <col min="8711" max="8711" width="15.7109375" style="30" bestFit="1" customWidth="1"/>
    <col min="8712" max="8712" width="18.42578125" style="30" bestFit="1" customWidth="1"/>
    <col min="8713" max="8713" width="15.42578125" style="30" bestFit="1" customWidth="1"/>
    <col min="8714" max="8714" width="9.42578125" style="30" bestFit="1" customWidth="1"/>
    <col min="8715" max="8715" width="15.42578125" style="30" bestFit="1" customWidth="1"/>
    <col min="8716" max="8716" width="9.42578125" style="30" bestFit="1" customWidth="1"/>
    <col min="8717" max="8960" width="9.140625" style="30"/>
    <col min="8961" max="8961" width="15.85546875" style="30" customWidth="1"/>
    <col min="8962" max="8962" width="50.7109375" style="30" customWidth="1"/>
    <col min="8963" max="8963" width="20.140625" style="30" customWidth="1"/>
    <col min="8964" max="8965" width="17.7109375" style="30" bestFit="1" customWidth="1"/>
    <col min="8966" max="8966" width="16.5703125" style="30" bestFit="1" customWidth="1"/>
    <col min="8967" max="8967" width="15.7109375" style="30" bestFit="1" customWidth="1"/>
    <col min="8968" max="8968" width="18.42578125" style="30" bestFit="1" customWidth="1"/>
    <col min="8969" max="8969" width="15.42578125" style="30" bestFit="1" customWidth="1"/>
    <col min="8970" max="8970" width="9.42578125" style="30" bestFit="1" customWidth="1"/>
    <col min="8971" max="8971" width="15.42578125" style="30" bestFit="1" customWidth="1"/>
    <col min="8972" max="8972" width="9.42578125" style="30" bestFit="1" customWidth="1"/>
    <col min="8973" max="9216" width="9.140625" style="30"/>
    <col min="9217" max="9217" width="15.85546875" style="30" customWidth="1"/>
    <col min="9218" max="9218" width="50.7109375" style="30" customWidth="1"/>
    <col min="9219" max="9219" width="20.140625" style="30" customWidth="1"/>
    <col min="9220" max="9221" width="17.7109375" style="30" bestFit="1" customWidth="1"/>
    <col min="9222" max="9222" width="16.5703125" style="30" bestFit="1" customWidth="1"/>
    <col min="9223" max="9223" width="15.7109375" style="30" bestFit="1" customWidth="1"/>
    <col min="9224" max="9224" width="18.42578125" style="30" bestFit="1" customWidth="1"/>
    <col min="9225" max="9225" width="15.42578125" style="30" bestFit="1" customWidth="1"/>
    <col min="9226" max="9226" width="9.42578125" style="30" bestFit="1" customWidth="1"/>
    <col min="9227" max="9227" width="15.42578125" style="30" bestFit="1" customWidth="1"/>
    <col min="9228" max="9228" width="9.42578125" style="30" bestFit="1" customWidth="1"/>
    <col min="9229" max="9472" width="9.140625" style="30"/>
    <col min="9473" max="9473" width="15.85546875" style="30" customWidth="1"/>
    <col min="9474" max="9474" width="50.7109375" style="30" customWidth="1"/>
    <col min="9475" max="9475" width="20.140625" style="30" customWidth="1"/>
    <col min="9476" max="9477" width="17.7109375" style="30" bestFit="1" customWidth="1"/>
    <col min="9478" max="9478" width="16.5703125" style="30" bestFit="1" customWidth="1"/>
    <col min="9479" max="9479" width="15.7109375" style="30" bestFit="1" customWidth="1"/>
    <col min="9480" max="9480" width="18.42578125" style="30" bestFit="1" customWidth="1"/>
    <col min="9481" max="9481" width="15.42578125" style="30" bestFit="1" customWidth="1"/>
    <col min="9482" max="9482" width="9.42578125" style="30" bestFit="1" customWidth="1"/>
    <col min="9483" max="9483" width="15.42578125" style="30" bestFit="1" customWidth="1"/>
    <col min="9484" max="9484" width="9.42578125" style="30" bestFit="1" customWidth="1"/>
    <col min="9485" max="9728" width="9.140625" style="30"/>
    <col min="9729" max="9729" width="15.85546875" style="30" customWidth="1"/>
    <col min="9730" max="9730" width="50.7109375" style="30" customWidth="1"/>
    <col min="9731" max="9731" width="20.140625" style="30" customWidth="1"/>
    <col min="9732" max="9733" width="17.7109375" style="30" bestFit="1" customWidth="1"/>
    <col min="9734" max="9734" width="16.5703125" style="30" bestFit="1" customWidth="1"/>
    <col min="9735" max="9735" width="15.7109375" style="30" bestFit="1" customWidth="1"/>
    <col min="9736" max="9736" width="18.42578125" style="30" bestFit="1" customWidth="1"/>
    <col min="9737" max="9737" width="15.42578125" style="30" bestFit="1" customWidth="1"/>
    <col min="9738" max="9738" width="9.42578125" style="30" bestFit="1" customWidth="1"/>
    <col min="9739" max="9739" width="15.42578125" style="30" bestFit="1" customWidth="1"/>
    <col min="9740" max="9740" width="9.42578125" style="30" bestFit="1" customWidth="1"/>
    <col min="9741" max="9984" width="9.140625" style="30"/>
    <col min="9985" max="9985" width="15.85546875" style="30" customWidth="1"/>
    <col min="9986" max="9986" width="50.7109375" style="30" customWidth="1"/>
    <col min="9987" max="9987" width="20.140625" style="30" customWidth="1"/>
    <col min="9988" max="9989" width="17.7109375" style="30" bestFit="1" customWidth="1"/>
    <col min="9990" max="9990" width="16.5703125" style="30" bestFit="1" customWidth="1"/>
    <col min="9991" max="9991" width="15.7109375" style="30" bestFit="1" customWidth="1"/>
    <col min="9992" max="9992" width="18.42578125" style="30" bestFit="1" customWidth="1"/>
    <col min="9993" max="9993" width="15.42578125" style="30" bestFit="1" customWidth="1"/>
    <col min="9994" max="9994" width="9.42578125" style="30" bestFit="1" customWidth="1"/>
    <col min="9995" max="9995" width="15.42578125" style="30" bestFit="1" customWidth="1"/>
    <col min="9996" max="9996" width="9.42578125" style="30" bestFit="1" customWidth="1"/>
    <col min="9997" max="10240" width="9.140625" style="30"/>
    <col min="10241" max="10241" width="15.85546875" style="30" customWidth="1"/>
    <col min="10242" max="10242" width="50.7109375" style="30" customWidth="1"/>
    <col min="10243" max="10243" width="20.140625" style="30" customWidth="1"/>
    <col min="10244" max="10245" width="17.7109375" style="30" bestFit="1" customWidth="1"/>
    <col min="10246" max="10246" width="16.5703125" style="30" bestFit="1" customWidth="1"/>
    <col min="10247" max="10247" width="15.7109375" style="30" bestFit="1" customWidth="1"/>
    <col min="10248" max="10248" width="18.42578125" style="30" bestFit="1" customWidth="1"/>
    <col min="10249" max="10249" width="15.42578125" style="30" bestFit="1" customWidth="1"/>
    <col min="10250" max="10250" width="9.42578125" style="30" bestFit="1" customWidth="1"/>
    <col min="10251" max="10251" width="15.42578125" style="30" bestFit="1" customWidth="1"/>
    <col min="10252" max="10252" width="9.42578125" style="30" bestFit="1" customWidth="1"/>
    <col min="10253" max="10496" width="9.140625" style="30"/>
    <col min="10497" max="10497" width="15.85546875" style="30" customWidth="1"/>
    <col min="10498" max="10498" width="50.7109375" style="30" customWidth="1"/>
    <col min="10499" max="10499" width="20.140625" style="30" customWidth="1"/>
    <col min="10500" max="10501" width="17.7109375" style="30" bestFit="1" customWidth="1"/>
    <col min="10502" max="10502" width="16.5703125" style="30" bestFit="1" customWidth="1"/>
    <col min="10503" max="10503" width="15.7109375" style="30" bestFit="1" customWidth="1"/>
    <col min="10504" max="10504" width="18.42578125" style="30" bestFit="1" customWidth="1"/>
    <col min="10505" max="10505" width="15.42578125" style="30" bestFit="1" customWidth="1"/>
    <col min="10506" max="10506" width="9.42578125" style="30" bestFit="1" customWidth="1"/>
    <col min="10507" max="10507" width="15.42578125" style="30" bestFit="1" customWidth="1"/>
    <col min="10508" max="10508" width="9.42578125" style="30" bestFit="1" customWidth="1"/>
    <col min="10509" max="10752" width="9.140625" style="30"/>
    <col min="10753" max="10753" width="15.85546875" style="30" customWidth="1"/>
    <col min="10754" max="10754" width="50.7109375" style="30" customWidth="1"/>
    <col min="10755" max="10755" width="20.140625" style="30" customWidth="1"/>
    <col min="10756" max="10757" width="17.7109375" style="30" bestFit="1" customWidth="1"/>
    <col min="10758" max="10758" width="16.5703125" style="30" bestFit="1" customWidth="1"/>
    <col min="10759" max="10759" width="15.7109375" style="30" bestFit="1" customWidth="1"/>
    <col min="10760" max="10760" width="18.42578125" style="30" bestFit="1" customWidth="1"/>
    <col min="10761" max="10761" width="15.42578125" style="30" bestFit="1" customWidth="1"/>
    <col min="10762" max="10762" width="9.42578125" style="30" bestFit="1" customWidth="1"/>
    <col min="10763" max="10763" width="15.42578125" style="30" bestFit="1" customWidth="1"/>
    <col min="10764" max="10764" width="9.42578125" style="30" bestFit="1" customWidth="1"/>
    <col min="10765" max="11008" width="9.140625" style="30"/>
    <col min="11009" max="11009" width="15.85546875" style="30" customWidth="1"/>
    <col min="11010" max="11010" width="50.7109375" style="30" customWidth="1"/>
    <col min="11011" max="11011" width="20.140625" style="30" customWidth="1"/>
    <col min="11012" max="11013" width="17.7109375" style="30" bestFit="1" customWidth="1"/>
    <col min="11014" max="11014" width="16.5703125" style="30" bestFit="1" customWidth="1"/>
    <col min="11015" max="11015" width="15.7109375" style="30" bestFit="1" customWidth="1"/>
    <col min="11016" max="11016" width="18.42578125" style="30" bestFit="1" customWidth="1"/>
    <col min="11017" max="11017" width="15.42578125" style="30" bestFit="1" customWidth="1"/>
    <col min="11018" max="11018" width="9.42578125" style="30" bestFit="1" customWidth="1"/>
    <col min="11019" max="11019" width="15.42578125" style="30" bestFit="1" customWidth="1"/>
    <col min="11020" max="11020" width="9.42578125" style="30" bestFit="1" customWidth="1"/>
    <col min="11021" max="11264" width="9.140625" style="30"/>
    <col min="11265" max="11265" width="15.85546875" style="30" customWidth="1"/>
    <col min="11266" max="11266" width="50.7109375" style="30" customWidth="1"/>
    <col min="11267" max="11267" width="20.140625" style="30" customWidth="1"/>
    <col min="11268" max="11269" width="17.7109375" style="30" bestFit="1" customWidth="1"/>
    <col min="11270" max="11270" width="16.5703125" style="30" bestFit="1" customWidth="1"/>
    <col min="11271" max="11271" width="15.7109375" style="30" bestFit="1" customWidth="1"/>
    <col min="11272" max="11272" width="18.42578125" style="30" bestFit="1" customWidth="1"/>
    <col min="11273" max="11273" width="15.42578125" style="30" bestFit="1" customWidth="1"/>
    <col min="11274" max="11274" width="9.42578125" style="30" bestFit="1" customWidth="1"/>
    <col min="11275" max="11275" width="15.42578125" style="30" bestFit="1" customWidth="1"/>
    <col min="11276" max="11276" width="9.42578125" style="30" bestFit="1" customWidth="1"/>
    <col min="11277" max="11520" width="9.140625" style="30"/>
    <col min="11521" max="11521" width="15.85546875" style="30" customWidth="1"/>
    <col min="11522" max="11522" width="50.7109375" style="30" customWidth="1"/>
    <col min="11523" max="11523" width="20.140625" style="30" customWidth="1"/>
    <col min="11524" max="11525" width="17.7109375" style="30" bestFit="1" customWidth="1"/>
    <col min="11526" max="11526" width="16.5703125" style="30" bestFit="1" customWidth="1"/>
    <col min="11527" max="11527" width="15.7109375" style="30" bestFit="1" customWidth="1"/>
    <col min="11528" max="11528" width="18.42578125" style="30" bestFit="1" customWidth="1"/>
    <col min="11529" max="11529" width="15.42578125" style="30" bestFit="1" customWidth="1"/>
    <col min="11530" max="11530" width="9.42578125" style="30" bestFit="1" customWidth="1"/>
    <col min="11531" max="11531" width="15.42578125" style="30" bestFit="1" customWidth="1"/>
    <col min="11532" max="11532" width="9.42578125" style="30" bestFit="1" customWidth="1"/>
    <col min="11533" max="11776" width="9.140625" style="30"/>
    <col min="11777" max="11777" width="15.85546875" style="30" customWidth="1"/>
    <col min="11778" max="11778" width="50.7109375" style="30" customWidth="1"/>
    <col min="11779" max="11779" width="20.140625" style="30" customWidth="1"/>
    <col min="11780" max="11781" width="17.7109375" style="30" bestFit="1" customWidth="1"/>
    <col min="11782" max="11782" width="16.5703125" style="30" bestFit="1" customWidth="1"/>
    <col min="11783" max="11783" width="15.7109375" style="30" bestFit="1" customWidth="1"/>
    <col min="11784" max="11784" width="18.42578125" style="30" bestFit="1" customWidth="1"/>
    <col min="11785" max="11785" width="15.42578125" style="30" bestFit="1" customWidth="1"/>
    <col min="11786" max="11786" width="9.42578125" style="30" bestFit="1" customWidth="1"/>
    <col min="11787" max="11787" width="15.42578125" style="30" bestFit="1" customWidth="1"/>
    <col min="11788" max="11788" width="9.42578125" style="30" bestFit="1" customWidth="1"/>
    <col min="11789" max="12032" width="9.140625" style="30"/>
    <col min="12033" max="12033" width="15.85546875" style="30" customWidth="1"/>
    <col min="12034" max="12034" width="50.7109375" style="30" customWidth="1"/>
    <col min="12035" max="12035" width="20.140625" style="30" customWidth="1"/>
    <col min="12036" max="12037" width="17.7109375" style="30" bestFit="1" customWidth="1"/>
    <col min="12038" max="12038" width="16.5703125" style="30" bestFit="1" customWidth="1"/>
    <col min="12039" max="12039" width="15.7109375" style="30" bestFit="1" customWidth="1"/>
    <col min="12040" max="12040" width="18.42578125" style="30" bestFit="1" customWidth="1"/>
    <col min="12041" max="12041" width="15.42578125" style="30" bestFit="1" customWidth="1"/>
    <col min="12042" max="12042" width="9.42578125" style="30" bestFit="1" customWidth="1"/>
    <col min="12043" max="12043" width="15.42578125" style="30" bestFit="1" customWidth="1"/>
    <col min="12044" max="12044" width="9.42578125" style="30" bestFit="1" customWidth="1"/>
    <col min="12045" max="12288" width="9.140625" style="30"/>
    <col min="12289" max="12289" width="15.85546875" style="30" customWidth="1"/>
    <col min="12290" max="12290" width="50.7109375" style="30" customWidth="1"/>
    <col min="12291" max="12291" width="20.140625" style="30" customWidth="1"/>
    <col min="12292" max="12293" width="17.7109375" style="30" bestFit="1" customWidth="1"/>
    <col min="12294" max="12294" width="16.5703125" style="30" bestFit="1" customWidth="1"/>
    <col min="12295" max="12295" width="15.7109375" style="30" bestFit="1" customWidth="1"/>
    <col min="12296" max="12296" width="18.42578125" style="30" bestFit="1" customWidth="1"/>
    <col min="12297" max="12297" width="15.42578125" style="30" bestFit="1" customWidth="1"/>
    <col min="12298" max="12298" width="9.42578125" style="30" bestFit="1" customWidth="1"/>
    <col min="12299" max="12299" width="15.42578125" style="30" bestFit="1" customWidth="1"/>
    <col min="12300" max="12300" width="9.42578125" style="30" bestFit="1" customWidth="1"/>
    <col min="12301" max="12544" width="9.140625" style="30"/>
    <col min="12545" max="12545" width="15.85546875" style="30" customWidth="1"/>
    <col min="12546" max="12546" width="50.7109375" style="30" customWidth="1"/>
    <col min="12547" max="12547" width="20.140625" style="30" customWidth="1"/>
    <col min="12548" max="12549" width="17.7109375" style="30" bestFit="1" customWidth="1"/>
    <col min="12550" max="12550" width="16.5703125" style="30" bestFit="1" customWidth="1"/>
    <col min="12551" max="12551" width="15.7109375" style="30" bestFit="1" customWidth="1"/>
    <col min="12552" max="12552" width="18.42578125" style="30" bestFit="1" customWidth="1"/>
    <col min="12553" max="12553" width="15.42578125" style="30" bestFit="1" customWidth="1"/>
    <col min="12554" max="12554" width="9.42578125" style="30" bestFit="1" customWidth="1"/>
    <col min="12555" max="12555" width="15.42578125" style="30" bestFit="1" customWidth="1"/>
    <col min="12556" max="12556" width="9.42578125" style="30" bestFit="1" customWidth="1"/>
    <col min="12557" max="12800" width="9.140625" style="30"/>
    <col min="12801" max="12801" width="15.85546875" style="30" customWidth="1"/>
    <col min="12802" max="12802" width="50.7109375" style="30" customWidth="1"/>
    <col min="12803" max="12803" width="20.140625" style="30" customWidth="1"/>
    <col min="12804" max="12805" width="17.7109375" style="30" bestFit="1" customWidth="1"/>
    <col min="12806" max="12806" width="16.5703125" style="30" bestFit="1" customWidth="1"/>
    <col min="12807" max="12807" width="15.7109375" style="30" bestFit="1" customWidth="1"/>
    <col min="12808" max="12808" width="18.42578125" style="30" bestFit="1" customWidth="1"/>
    <col min="12809" max="12809" width="15.42578125" style="30" bestFit="1" customWidth="1"/>
    <col min="12810" max="12810" width="9.42578125" style="30" bestFit="1" customWidth="1"/>
    <col min="12811" max="12811" width="15.42578125" style="30" bestFit="1" customWidth="1"/>
    <col min="12812" max="12812" width="9.42578125" style="30" bestFit="1" customWidth="1"/>
    <col min="12813" max="13056" width="9.140625" style="30"/>
    <col min="13057" max="13057" width="15.85546875" style="30" customWidth="1"/>
    <col min="13058" max="13058" width="50.7109375" style="30" customWidth="1"/>
    <col min="13059" max="13059" width="20.140625" style="30" customWidth="1"/>
    <col min="13060" max="13061" width="17.7109375" style="30" bestFit="1" customWidth="1"/>
    <col min="13062" max="13062" width="16.5703125" style="30" bestFit="1" customWidth="1"/>
    <col min="13063" max="13063" width="15.7109375" style="30" bestFit="1" customWidth="1"/>
    <col min="13064" max="13064" width="18.42578125" style="30" bestFit="1" customWidth="1"/>
    <col min="13065" max="13065" width="15.42578125" style="30" bestFit="1" customWidth="1"/>
    <col min="13066" max="13066" width="9.42578125" style="30" bestFit="1" customWidth="1"/>
    <col min="13067" max="13067" width="15.42578125" style="30" bestFit="1" customWidth="1"/>
    <col min="13068" max="13068" width="9.42578125" style="30" bestFit="1" customWidth="1"/>
    <col min="13069" max="13312" width="9.140625" style="30"/>
    <col min="13313" max="13313" width="15.85546875" style="30" customWidth="1"/>
    <col min="13314" max="13314" width="50.7109375" style="30" customWidth="1"/>
    <col min="13315" max="13315" width="20.140625" style="30" customWidth="1"/>
    <col min="13316" max="13317" width="17.7109375" style="30" bestFit="1" customWidth="1"/>
    <col min="13318" max="13318" width="16.5703125" style="30" bestFit="1" customWidth="1"/>
    <col min="13319" max="13319" width="15.7109375" style="30" bestFit="1" customWidth="1"/>
    <col min="13320" max="13320" width="18.42578125" style="30" bestFit="1" customWidth="1"/>
    <col min="13321" max="13321" width="15.42578125" style="30" bestFit="1" customWidth="1"/>
    <col min="13322" max="13322" width="9.42578125" style="30" bestFit="1" customWidth="1"/>
    <col min="13323" max="13323" width="15.42578125" style="30" bestFit="1" customWidth="1"/>
    <col min="13324" max="13324" width="9.42578125" style="30" bestFit="1" customWidth="1"/>
    <col min="13325" max="13568" width="9.140625" style="30"/>
    <col min="13569" max="13569" width="15.85546875" style="30" customWidth="1"/>
    <col min="13570" max="13570" width="50.7109375" style="30" customWidth="1"/>
    <col min="13571" max="13571" width="20.140625" style="30" customWidth="1"/>
    <col min="13572" max="13573" width="17.7109375" style="30" bestFit="1" customWidth="1"/>
    <col min="13574" max="13574" width="16.5703125" style="30" bestFit="1" customWidth="1"/>
    <col min="13575" max="13575" width="15.7109375" style="30" bestFit="1" customWidth="1"/>
    <col min="13576" max="13576" width="18.42578125" style="30" bestFit="1" customWidth="1"/>
    <col min="13577" max="13577" width="15.42578125" style="30" bestFit="1" customWidth="1"/>
    <col min="13578" max="13578" width="9.42578125" style="30" bestFit="1" customWidth="1"/>
    <col min="13579" max="13579" width="15.42578125" style="30" bestFit="1" customWidth="1"/>
    <col min="13580" max="13580" width="9.42578125" style="30" bestFit="1" customWidth="1"/>
    <col min="13581" max="13824" width="9.140625" style="30"/>
    <col min="13825" max="13825" width="15.85546875" style="30" customWidth="1"/>
    <col min="13826" max="13826" width="50.7109375" style="30" customWidth="1"/>
    <col min="13827" max="13827" width="20.140625" style="30" customWidth="1"/>
    <col min="13828" max="13829" width="17.7109375" style="30" bestFit="1" customWidth="1"/>
    <col min="13830" max="13830" width="16.5703125" style="30" bestFit="1" customWidth="1"/>
    <col min="13831" max="13831" width="15.7109375" style="30" bestFit="1" customWidth="1"/>
    <col min="13832" max="13832" width="18.42578125" style="30" bestFit="1" customWidth="1"/>
    <col min="13833" max="13833" width="15.42578125" style="30" bestFit="1" customWidth="1"/>
    <col min="13834" max="13834" width="9.42578125" style="30" bestFit="1" customWidth="1"/>
    <col min="13835" max="13835" width="15.42578125" style="30" bestFit="1" customWidth="1"/>
    <col min="13836" max="13836" width="9.42578125" style="30" bestFit="1" customWidth="1"/>
    <col min="13837" max="14080" width="9.140625" style="30"/>
    <col min="14081" max="14081" width="15.85546875" style="30" customWidth="1"/>
    <col min="14082" max="14082" width="50.7109375" style="30" customWidth="1"/>
    <col min="14083" max="14083" width="20.140625" style="30" customWidth="1"/>
    <col min="14084" max="14085" width="17.7109375" style="30" bestFit="1" customWidth="1"/>
    <col min="14086" max="14086" width="16.5703125" style="30" bestFit="1" customWidth="1"/>
    <col min="14087" max="14087" width="15.7109375" style="30" bestFit="1" customWidth="1"/>
    <col min="14088" max="14088" width="18.42578125" style="30" bestFit="1" customWidth="1"/>
    <col min="14089" max="14089" width="15.42578125" style="30" bestFit="1" customWidth="1"/>
    <col min="14090" max="14090" width="9.42578125" style="30" bestFit="1" customWidth="1"/>
    <col min="14091" max="14091" width="15.42578125" style="30" bestFit="1" customWidth="1"/>
    <col min="14092" max="14092" width="9.42578125" style="30" bestFit="1" customWidth="1"/>
    <col min="14093" max="14336" width="9.140625" style="30"/>
    <col min="14337" max="14337" width="15.85546875" style="30" customWidth="1"/>
    <col min="14338" max="14338" width="50.7109375" style="30" customWidth="1"/>
    <col min="14339" max="14339" width="20.140625" style="30" customWidth="1"/>
    <col min="14340" max="14341" width="17.7109375" style="30" bestFit="1" customWidth="1"/>
    <col min="14342" max="14342" width="16.5703125" style="30" bestFit="1" customWidth="1"/>
    <col min="14343" max="14343" width="15.7109375" style="30" bestFit="1" customWidth="1"/>
    <col min="14344" max="14344" width="18.42578125" style="30" bestFit="1" customWidth="1"/>
    <col min="14345" max="14345" width="15.42578125" style="30" bestFit="1" customWidth="1"/>
    <col min="14346" max="14346" width="9.42578125" style="30" bestFit="1" customWidth="1"/>
    <col min="14347" max="14347" width="15.42578125" style="30" bestFit="1" customWidth="1"/>
    <col min="14348" max="14348" width="9.42578125" style="30" bestFit="1" customWidth="1"/>
    <col min="14349" max="14592" width="9.140625" style="30"/>
    <col min="14593" max="14593" width="15.85546875" style="30" customWidth="1"/>
    <col min="14594" max="14594" width="50.7109375" style="30" customWidth="1"/>
    <col min="14595" max="14595" width="20.140625" style="30" customWidth="1"/>
    <col min="14596" max="14597" width="17.7109375" style="30" bestFit="1" customWidth="1"/>
    <col min="14598" max="14598" width="16.5703125" style="30" bestFit="1" customWidth="1"/>
    <col min="14599" max="14599" width="15.7109375" style="30" bestFit="1" customWidth="1"/>
    <col min="14600" max="14600" width="18.42578125" style="30" bestFit="1" customWidth="1"/>
    <col min="14601" max="14601" width="15.42578125" style="30" bestFit="1" customWidth="1"/>
    <col min="14602" max="14602" width="9.42578125" style="30" bestFit="1" customWidth="1"/>
    <col min="14603" max="14603" width="15.42578125" style="30" bestFit="1" customWidth="1"/>
    <col min="14604" max="14604" width="9.42578125" style="30" bestFit="1" customWidth="1"/>
    <col min="14605" max="14848" width="9.140625" style="30"/>
    <col min="14849" max="14849" width="15.85546875" style="30" customWidth="1"/>
    <col min="14850" max="14850" width="50.7109375" style="30" customWidth="1"/>
    <col min="14851" max="14851" width="20.140625" style="30" customWidth="1"/>
    <col min="14852" max="14853" width="17.7109375" style="30" bestFit="1" customWidth="1"/>
    <col min="14854" max="14854" width="16.5703125" style="30" bestFit="1" customWidth="1"/>
    <col min="14855" max="14855" width="15.7109375" style="30" bestFit="1" customWidth="1"/>
    <col min="14856" max="14856" width="18.42578125" style="30" bestFit="1" customWidth="1"/>
    <col min="14857" max="14857" width="15.42578125" style="30" bestFit="1" customWidth="1"/>
    <col min="14858" max="14858" width="9.42578125" style="30" bestFit="1" customWidth="1"/>
    <col min="14859" max="14859" width="15.42578125" style="30" bestFit="1" customWidth="1"/>
    <col min="14860" max="14860" width="9.42578125" style="30" bestFit="1" customWidth="1"/>
    <col min="14861" max="15104" width="9.140625" style="30"/>
    <col min="15105" max="15105" width="15.85546875" style="30" customWidth="1"/>
    <col min="15106" max="15106" width="50.7109375" style="30" customWidth="1"/>
    <col min="15107" max="15107" width="20.140625" style="30" customWidth="1"/>
    <col min="15108" max="15109" width="17.7109375" style="30" bestFit="1" customWidth="1"/>
    <col min="15110" max="15110" width="16.5703125" style="30" bestFit="1" customWidth="1"/>
    <col min="15111" max="15111" width="15.7109375" style="30" bestFit="1" customWidth="1"/>
    <col min="15112" max="15112" width="18.42578125" style="30" bestFit="1" customWidth="1"/>
    <col min="15113" max="15113" width="15.42578125" style="30" bestFit="1" customWidth="1"/>
    <col min="15114" max="15114" width="9.42578125" style="30" bestFit="1" customWidth="1"/>
    <col min="15115" max="15115" width="15.42578125" style="30" bestFit="1" customWidth="1"/>
    <col min="15116" max="15116" width="9.42578125" style="30" bestFit="1" customWidth="1"/>
    <col min="15117" max="15360" width="9.140625" style="30"/>
    <col min="15361" max="15361" width="15.85546875" style="30" customWidth="1"/>
    <col min="15362" max="15362" width="50.7109375" style="30" customWidth="1"/>
    <col min="15363" max="15363" width="20.140625" style="30" customWidth="1"/>
    <col min="15364" max="15365" width="17.7109375" style="30" bestFit="1" customWidth="1"/>
    <col min="15366" max="15366" width="16.5703125" style="30" bestFit="1" customWidth="1"/>
    <col min="15367" max="15367" width="15.7109375" style="30" bestFit="1" customWidth="1"/>
    <col min="15368" max="15368" width="18.42578125" style="30" bestFit="1" customWidth="1"/>
    <col min="15369" max="15369" width="15.42578125" style="30" bestFit="1" customWidth="1"/>
    <col min="15370" max="15370" width="9.42578125" style="30" bestFit="1" customWidth="1"/>
    <col min="15371" max="15371" width="15.42578125" style="30" bestFit="1" customWidth="1"/>
    <col min="15372" max="15372" width="9.42578125" style="30" bestFit="1" customWidth="1"/>
    <col min="15373" max="15616" width="9.140625" style="30"/>
    <col min="15617" max="15617" width="15.85546875" style="30" customWidth="1"/>
    <col min="15618" max="15618" width="50.7109375" style="30" customWidth="1"/>
    <col min="15619" max="15619" width="20.140625" style="30" customWidth="1"/>
    <col min="15620" max="15621" width="17.7109375" style="30" bestFit="1" customWidth="1"/>
    <col min="15622" max="15622" width="16.5703125" style="30" bestFit="1" customWidth="1"/>
    <col min="15623" max="15623" width="15.7109375" style="30" bestFit="1" customWidth="1"/>
    <col min="15624" max="15624" width="18.42578125" style="30" bestFit="1" customWidth="1"/>
    <col min="15625" max="15625" width="15.42578125" style="30" bestFit="1" customWidth="1"/>
    <col min="15626" max="15626" width="9.42578125" style="30" bestFit="1" customWidth="1"/>
    <col min="15627" max="15627" width="15.42578125" style="30" bestFit="1" customWidth="1"/>
    <col min="15628" max="15628" width="9.42578125" style="30" bestFit="1" customWidth="1"/>
    <col min="15629" max="15872" width="9.140625" style="30"/>
    <col min="15873" max="15873" width="15.85546875" style="30" customWidth="1"/>
    <col min="15874" max="15874" width="50.7109375" style="30" customWidth="1"/>
    <col min="15875" max="15875" width="20.140625" style="30" customWidth="1"/>
    <col min="15876" max="15877" width="17.7109375" style="30" bestFit="1" customWidth="1"/>
    <col min="15878" max="15878" width="16.5703125" style="30" bestFit="1" customWidth="1"/>
    <col min="15879" max="15879" width="15.7109375" style="30" bestFit="1" customWidth="1"/>
    <col min="15880" max="15880" width="18.42578125" style="30" bestFit="1" customWidth="1"/>
    <col min="15881" max="15881" width="15.42578125" style="30" bestFit="1" customWidth="1"/>
    <col min="15882" max="15882" width="9.42578125" style="30" bestFit="1" customWidth="1"/>
    <col min="15883" max="15883" width="15.42578125" style="30" bestFit="1" customWidth="1"/>
    <col min="15884" max="15884" width="9.42578125" style="30" bestFit="1" customWidth="1"/>
    <col min="15885" max="16128" width="9.140625" style="30"/>
    <col min="16129" max="16129" width="15.85546875" style="30" customWidth="1"/>
    <col min="16130" max="16130" width="50.7109375" style="30" customWidth="1"/>
    <col min="16131" max="16131" width="20.140625" style="30" customWidth="1"/>
    <col min="16132" max="16133" width="17.7109375" style="30" bestFit="1" customWidth="1"/>
    <col min="16134" max="16134" width="16.5703125" style="30" bestFit="1" customWidth="1"/>
    <col min="16135" max="16135" width="15.7109375" style="30" bestFit="1" customWidth="1"/>
    <col min="16136" max="16136" width="18.42578125" style="30" bestFit="1" customWidth="1"/>
    <col min="16137" max="16137" width="15.42578125" style="30" bestFit="1" customWidth="1"/>
    <col min="16138" max="16138" width="9.42578125" style="30" bestFit="1" customWidth="1"/>
    <col min="16139" max="16139" width="15.42578125" style="30" bestFit="1" customWidth="1"/>
    <col min="16140" max="16140" width="9.42578125" style="30" bestFit="1" customWidth="1"/>
    <col min="16141" max="16384" width="9.140625" style="30"/>
  </cols>
  <sheetData>
    <row r="2" spans="1:11" ht="15.75" hidden="1" customHeight="1" x14ac:dyDescent="0.2">
      <c r="A2" s="293"/>
      <c r="B2" s="293"/>
      <c r="C2" s="293"/>
      <c r="D2" s="293"/>
      <c r="E2" s="293"/>
      <c r="F2" s="293"/>
      <c r="G2" s="293"/>
      <c r="H2" s="293"/>
      <c r="I2" s="293"/>
      <c r="J2" s="293"/>
      <c r="K2" s="293"/>
    </row>
    <row r="3" spans="1:11" ht="18" hidden="1" customHeight="1" x14ac:dyDescent="0.2">
      <c r="A3" s="40"/>
      <c r="B3" s="40"/>
      <c r="C3" s="40"/>
      <c r="D3" s="40"/>
      <c r="E3" s="40"/>
      <c r="F3" s="40"/>
      <c r="G3" s="40"/>
      <c r="H3" s="40"/>
      <c r="I3" s="41"/>
      <c r="J3" s="41"/>
      <c r="K3" s="41"/>
    </row>
    <row r="4" spans="1:11" ht="18" x14ac:dyDescent="0.2">
      <c r="A4" s="40"/>
      <c r="B4" s="40"/>
      <c r="C4" s="40"/>
      <c r="D4" s="40"/>
      <c r="E4" s="40"/>
      <c r="F4" s="40"/>
      <c r="G4" s="40"/>
      <c r="H4" s="40"/>
      <c r="I4" s="41"/>
      <c r="J4" s="41"/>
      <c r="K4" s="41"/>
    </row>
    <row r="5" spans="1:11" ht="15.75" customHeight="1" x14ac:dyDescent="0.2">
      <c r="A5" s="293" t="s">
        <v>590</v>
      </c>
      <c r="B5" s="293"/>
      <c r="C5" s="293"/>
      <c r="D5" s="293"/>
      <c r="E5" s="293"/>
      <c r="F5" s="293"/>
      <c r="G5" s="293"/>
      <c r="H5" s="293"/>
      <c r="I5" s="36"/>
      <c r="J5" s="36"/>
      <c r="K5" s="36"/>
    </row>
    <row r="6" spans="1:11" ht="18" x14ac:dyDescent="0.2">
      <c r="A6" s="40"/>
      <c r="B6" s="40"/>
      <c r="C6" s="40"/>
      <c r="D6" s="40"/>
      <c r="E6" s="40"/>
      <c r="F6" s="40"/>
      <c r="G6" s="40"/>
      <c r="H6" s="40"/>
      <c r="I6" s="41"/>
      <c r="J6" s="41"/>
      <c r="K6" s="41"/>
    </row>
    <row r="7" spans="1:11" s="31" customFormat="1" ht="57" x14ac:dyDescent="0.25">
      <c r="A7" s="292" t="s">
        <v>4</v>
      </c>
      <c r="B7" s="292"/>
      <c r="C7" s="49" t="s">
        <v>33</v>
      </c>
      <c r="D7" s="49" t="s">
        <v>34</v>
      </c>
      <c r="E7" s="49" t="s">
        <v>35</v>
      </c>
      <c r="F7" s="49" t="s">
        <v>36</v>
      </c>
      <c r="G7" s="49" t="s">
        <v>37</v>
      </c>
      <c r="H7" s="49" t="s">
        <v>38</v>
      </c>
      <c r="I7" s="38"/>
      <c r="J7" s="38"/>
      <c r="K7" s="38"/>
    </row>
    <row r="8" spans="1:11" s="32" customFormat="1" x14ac:dyDescent="0.2">
      <c r="A8" s="291">
        <v>1</v>
      </c>
      <c r="B8" s="291"/>
      <c r="C8" s="50">
        <v>2</v>
      </c>
      <c r="D8" s="50">
        <v>3</v>
      </c>
      <c r="E8" s="50">
        <v>4.3333333333333304</v>
      </c>
      <c r="F8" s="50">
        <v>5.0833333333333304</v>
      </c>
      <c r="G8" s="50">
        <v>6</v>
      </c>
      <c r="H8" s="50">
        <v>7</v>
      </c>
      <c r="I8" s="37"/>
      <c r="J8" s="37"/>
      <c r="K8" s="37"/>
    </row>
    <row r="9" spans="1:11" ht="12.75" customHeight="1" x14ac:dyDescent="0.2">
      <c r="A9" s="67" t="s">
        <v>548</v>
      </c>
      <c r="B9" s="67" t="s">
        <v>40</v>
      </c>
      <c r="C9" s="68" t="s">
        <v>41</v>
      </c>
      <c r="D9" s="68" t="s">
        <v>41</v>
      </c>
      <c r="E9" s="68" t="s">
        <v>41</v>
      </c>
      <c r="F9" s="68" t="s">
        <v>41</v>
      </c>
      <c r="G9" s="68" t="s">
        <v>40</v>
      </c>
      <c r="H9" s="68" t="s">
        <v>40</v>
      </c>
      <c r="I9" s="44"/>
      <c r="J9" s="44"/>
      <c r="K9" s="44"/>
    </row>
    <row r="10" spans="1:11" x14ac:dyDescent="0.2">
      <c r="A10" s="108" t="s">
        <v>591</v>
      </c>
      <c r="B10" s="109" t="s">
        <v>40</v>
      </c>
      <c r="C10" s="112">
        <f t="shared" ref="C10:F11" si="0">+C11</f>
        <v>0</v>
      </c>
      <c r="D10" s="113">
        <f t="shared" si="0"/>
        <v>0</v>
      </c>
      <c r="E10" s="113">
        <f t="shared" si="0"/>
        <v>0</v>
      </c>
      <c r="F10" s="112">
        <f t="shared" si="0"/>
        <v>0</v>
      </c>
      <c r="G10" s="112" t="e">
        <f t="shared" ref="G10:G19" si="1">+F10/C10*100</f>
        <v>#DIV/0!</v>
      </c>
      <c r="H10" s="112" t="e">
        <f t="shared" ref="H10:H19" si="2">+F10/E10*100</f>
        <v>#DIV/0!</v>
      </c>
      <c r="I10" s="44"/>
      <c r="J10" s="44"/>
      <c r="K10" s="44"/>
    </row>
    <row r="11" spans="1:11" x14ac:dyDescent="0.2">
      <c r="A11" s="107" t="s">
        <v>385</v>
      </c>
      <c r="B11" s="83" t="s">
        <v>483</v>
      </c>
      <c r="C11" s="110">
        <f t="shared" si="0"/>
        <v>0</v>
      </c>
      <c r="D11" s="111">
        <f t="shared" si="0"/>
        <v>0</v>
      </c>
      <c r="E11" s="111">
        <f t="shared" si="0"/>
        <v>0</v>
      </c>
      <c r="F11" s="110">
        <f t="shared" si="0"/>
        <v>0</v>
      </c>
      <c r="G11" s="110" t="e">
        <f t="shared" si="1"/>
        <v>#DIV/0!</v>
      </c>
      <c r="H11" s="110" t="e">
        <f t="shared" si="2"/>
        <v>#DIV/0!</v>
      </c>
      <c r="I11" s="44"/>
      <c r="J11" s="44"/>
      <c r="K11" s="44"/>
    </row>
    <row r="12" spans="1:11" x14ac:dyDescent="0.2">
      <c r="A12" s="65" t="s">
        <v>444</v>
      </c>
      <c r="B12" s="62" t="s">
        <v>484</v>
      </c>
      <c r="C12" s="42"/>
      <c r="D12" s="43"/>
      <c r="E12" s="43"/>
      <c r="F12" s="42"/>
      <c r="G12" s="42" t="e">
        <f t="shared" si="1"/>
        <v>#DIV/0!</v>
      </c>
      <c r="H12" s="42" t="e">
        <f t="shared" si="2"/>
        <v>#DIV/0!</v>
      </c>
      <c r="I12" s="44"/>
      <c r="J12" s="44"/>
      <c r="K12" s="44"/>
    </row>
    <row r="13" spans="1:11" x14ac:dyDescent="0.2">
      <c r="A13" s="108" t="s">
        <v>592</v>
      </c>
      <c r="B13" s="109" t="s">
        <v>40</v>
      </c>
      <c r="C13" s="112">
        <f>+C14+C16+C18</f>
        <v>0</v>
      </c>
      <c r="D13" s="113">
        <f>+D14+D16+D18</f>
        <v>0</v>
      </c>
      <c r="E13" s="113">
        <f>+E14+E16+E18</f>
        <v>0</v>
      </c>
      <c r="F13" s="112">
        <f>+F14+F16+F18</f>
        <v>0</v>
      </c>
      <c r="G13" s="112" t="e">
        <f t="shared" si="1"/>
        <v>#DIV/0!</v>
      </c>
      <c r="H13" s="112" t="e">
        <f t="shared" si="2"/>
        <v>#DIV/0!</v>
      </c>
      <c r="I13" s="44"/>
      <c r="J13" s="44"/>
      <c r="K13" s="44"/>
    </row>
    <row r="14" spans="1:11" x14ac:dyDescent="0.2">
      <c r="A14" s="107" t="s">
        <v>191</v>
      </c>
      <c r="B14" s="83" t="s">
        <v>482</v>
      </c>
      <c r="C14" s="110">
        <f>+C15</f>
        <v>0</v>
      </c>
      <c r="D14" s="111">
        <f>+D15</f>
        <v>0</v>
      </c>
      <c r="E14" s="111">
        <f>+E15</f>
        <v>0</v>
      </c>
      <c r="F14" s="110">
        <f>+F15</f>
        <v>0</v>
      </c>
      <c r="G14" s="110" t="e">
        <f t="shared" si="1"/>
        <v>#DIV/0!</v>
      </c>
      <c r="H14" s="110" t="e">
        <f t="shared" si="2"/>
        <v>#DIV/0!</v>
      </c>
      <c r="I14" s="44"/>
      <c r="J14" s="44"/>
      <c r="K14" s="44"/>
    </row>
    <row r="15" spans="1:11" x14ac:dyDescent="0.2">
      <c r="A15" s="65" t="s">
        <v>193</v>
      </c>
      <c r="B15" s="62" t="s">
        <v>482</v>
      </c>
      <c r="C15" s="42"/>
      <c r="D15" s="43"/>
      <c r="E15" s="43"/>
      <c r="F15" s="42"/>
      <c r="G15" s="42" t="e">
        <f t="shared" si="1"/>
        <v>#DIV/0!</v>
      </c>
      <c r="H15" s="42" t="e">
        <f t="shared" si="2"/>
        <v>#DIV/0!</v>
      </c>
      <c r="I15" s="45"/>
      <c r="J15" s="45"/>
      <c r="K15" s="45"/>
    </row>
    <row r="16" spans="1:11" x14ac:dyDescent="0.2">
      <c r="A16" s="107" t="s">
        <v>385</v>
      </c>
      <c r="B16" s="83" t="s">
        <v>483</v>
      </c>
      <c r="C16" s="110">
        <f>+C17</f>
        <v>0</v>
      </c>
      <c r="D16" s="111">
        <f>+D17</f>
        <v>0</v>
      </c>
      <c r="E16" s="111">
        <f>+E17</f>
        <v>0</v>
      </c>
      <c r="F16" s="110">
        <f>+F17</f>
        <v>0</v>
      </c>
      <c r="G16" s="110" t="e">
        <f t="shared" si="1"/>
        <v>#DIV/0!</v>
      </c>
      <c r="H16" s="110" t="e">
        <f t="shared" si="2"/>
        <v>#DIV/0!</v>
      </c>
      <c r="I16" s="44"/>
      <c r="J16" s="44"/>
      <c r="K16" s="44"/>
    </row>
    <row r="17" spans="1:8" x14ac:dyDescent="0.2">
      <c r="A17" s="65" t="s">
        <v>444</v>
      </c>
      <c r="B17" s="62" t="s">
        <v>484</v>
      </c>
      <c r="C17" s="42"/>
      <c r="D17" s="43"/>
      <c r="E17" s="43"/>
      <c r="F17" s="42"/>
      <c r="G17" s="42" t="e">
        <f t="shared" si="1"/>
        <v>#DIV/0!</v>
      </c>
      <c r="H17" s="42" t="e">
        <f t="shared" si="2"/>
        <v>#DIV/0!</v>
      </c>
    </row>
    <row r="18" spans="1:8" x14ac:dyDescent="0.2">
      <c r="A18" s="107" t="s">
        <v>485</v>
      </c>
      <c r="B18" s="83" t="s">
        <v>486</v>
      </c>
      <c r="C18" s="110">
        <f>+C19</f>
        <v>0</v>
      </c>
      <c r="D18" s="111">
        <f>+D19</f>
        <v>0</v>
      </c>
      <c r="E18" s="111">
        <f>+E19</f>
        <v>0</v>
      </c>
      <c r="F18" s="110">
        <f>+F19</f>
        <v>0</v>
      </c>
      <c r="G18" s="110" t="e">
        <f t="shared" si="1"/>
        <v>#DIV/0!</v>
      </c>
      <c r="H18" s="110" t="e">
        <f t="shared" si="2"/>
        <v>#DIV/0!</v>
      </c>
    </row>
    <row r="19" spans="1:8" x14ac:dyDescent="0.2">
      <c r="A19" s="65" t="s">
        <v>489</v>
      </c>
      <c r="B19" s="62" t="s">
        <v>490</v>
      </c>
      <c r="C19" s="42"/>
      <c r="D19" s="43"/>
      <c r="E19" s="43"/>
      <c r="F19" s="42"/>
      <c r="G19" s="42" t="e">
        <f t="shared" si="1"/>
        <v>#DIV/0!</v>
      </c>
      <c r="H19" s="42" t="e">
        <f t="shared" si="2"/>
        <v>#DIV/0!</v>
      </c>
    </row>
  </sheetData>
  <mergeCells count="4">
    <mergeCell ref="A2:K2"/>
    <mergeCell ref="A8:B8"/>
    <mergeCell ref="A7:B7"/>
    <mergeCell ref="A5:H5"/>
  </mergeCells>
  <pageMargins left="0.7" right="0.7" top="0.75" bottom="0.75" header="0.3" footer="0.3"/>
  <pageSetup paperSize="9" scale="92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filterMode="1">
    <tabColor rgb="FFFF0000"/>
    <pageSetUpPr fitToPage="1"/>
  </sheetPr>
  <dimension ref="A1:U3416"/>
  <sheetViews>
    <sheetView zoomScale="90" zoomScaleNormal="90" workbookViewId="0">
      <selection activeCell="C3348" sqref="C3348"/>
    </sheetView>
  </sheetViews>
  <sheetFormatPr defaultRowHeight="15" x14ac:dyDescent="0.25"/>
  <cols>
    <col min="1" max="1" width="17.140625" customWidth="1"/>
    <col min="2" max="2" width="39.5703125" bestFit="1" customWidth="1"/>
    <col min="3" max="5" width="20.140625" customWidth="1"/>
    <col min="6" max="6" width="8.85546875" customWidth="1"/>
    <col min="17" max="17" width="12.140625" bestFit="1" customWidth="1"/>
    <col min="18" max="18" width="9.7109375" bestFit="1" customWidth="1"/>
    <col min="19" max="19" width="11.5703125" bestFit="1" customWidth="1"/>
    <col min="20" max="20" width="11" bestFit="1" customWidth="1"/>
    <col min="21" max="21" width="13.85546875" customWidth="1"/>
  </cols>
  <sheetData>
    <row r="1" spans="1:21" ht="15.75" x14ac:dyDescent="0.25">
      <c r="A1" s="293" t="s">
        <v>517</v>
      </c>
      <c r="B1" s="293"/>
      <c r="C1" s="293"/>
      <c r="D1" s="293"/>
      <c r="E1" s="293"/>
      <c r="F1" s="293"/>
    </row>
    <row r="2" spans="1:21" ht="15.75" x14ac:dyDescent="0.25">
      <c r="A2" s="293" t="s">
        <v>518</v>
      </c>
      <c r="B2" s="293"/>
      <c r="C2" s="293"/>
      <c r="D2" s="293"/>
      <c r="E2" s="293"/>
      <c r="F2" s="293"/>
    </row>
    <row r="3" spans="1:21" ht="18" x14ac:dyDescent="0.25">
      <c r="A3" s="40"/>
      <c r="B3" s="40"/>
      <c r="C3" s="40"/>
      <c r="D3" s="41"/>
      <c r="E3" s="41"/>
      <c r="F3" s="41"/>
    </row>
    <row r="4" spans="1:21" ht="42.75" x14ac:dyDescent="0.25">
      <c r="A4" s="292" t="s">
        <v>4</v>
      </c>
      <c r="B4" s="292"/>
      <c r="C4" s="49" t="s">
        <v>34</v>
      </c>
      <c r="D4" s="49" t="s">
        <v>35</v>
      </c>
      <c r="E4" s="49" t="s">
        <v>36</v>
      </c>
      <c r="F4" s="49" t="s">
        <v>519</v>
      </c>
    </row>
    <row r="5" spans="1:21" hidden="1" x14ac:dyDescent="0.25">
      <c r="A5" s="291">
        <v>1</v>
      </c>
      <c r="B5" s="291"/>
      <c r="C5" s="50">
        <v>2</v>
      </c>
      <c r="D5" s="50">
        <v>3</v>
      </c>
      <c r="E5" s="50">
        <v>4.3333333333333304</v>
      </c>
      <c r="F5" s="50">
        <v>5.0833333333333304</v>
      </c>
    </row>
    <row r="6" spans="1:21" ht="28.5" hidden="1" customHeight="1" x14ac:dyDescent="0.25">
      <c r="A6" s="58" t="s">
        <v>593</v>
      </c>
      <c r="B6" s="69" t="s">
        <v>594</v>
      </c>
      <c r="C6" s="60">
        <v>897376473</v>
      </c>
      <c r="D6" s="60"/>
      <c r="E6" s="123"/>
      <c r="F6" s="75">
        <f>+E6/C6*100</f>
        <v>0</v>
      </c>
    </row>
    <row r="7" spans="1:21" hidden="1" x14ac:dyDescent="0.25">
      <c r="A7" s="63" t="s">
        <v>342</v>
      </c>
      <c r="B7" s="64" t="s">
        <v>595</v>
      </c>
      <c r="C7" s="60">
        <v>897143510</v>
      </c>
      <c r="D7" s="60"/>
      <c r="E7" s="123"/>
      <c r="F7" s="75">
        <f t="shared" ref="F7:F11" si="0">+E7/C7*100</f>
        <v>0</v>
      </c>
    </row>
    <row r="8" spans="1:21" hidden="1" x14ac:dyDescent="0.25">
      <c r="A8" s="70" t="s">
        <v>596</v>
      </c>
      <c r="B8" s="71" t="s">
        <v>597</v>
      </c>
      <c r="C8" s="60">
        <v>897143510</v>
      </c>
      <c r="D8" s="60"/>
      <c r="E8" s="123"/>
      <c r="F8" s="75">
        <f t="shared" si="0"/>
        <v>0</v>
      </c>
      <c r="Q8" s="135"/>
      <c r="R8" s="135"/>
      <c r="S8" s="135"/>
      <c r="T8" s="135"/>
      <c r="U8" s="135"/>
    </row>
    <row r="9" spans="1:21" s="167" customFormat="1" ht="25.5" x14ac:dyDescent="0.25">
      <c r="A9" s="144" t="s">
        <v>521</v>
      </c>
      <c r="B9" s="143" t="s">
        <v>522</v>
      </c>
      <c r="C9" s="165">
        <v>262280567</v>
      </c>
      <c r="D9" s="166"/>
      <c r="E9" s="123"/>
      <c r="F9" s="124">
        <f t="shared" si="0"/>
        <v>0</v>
      </c>
      <c r="Q9" s="168"/>
    </row>
    <row r="10" spans="1:21" hidden="1" x14ac:dyDescent="0.25">
      <c r="A10" s="145" t="s">
        <v>481</v>
      </c>
      <c r="B10" s="146" t="s">
        <v>480</v>
      </c>
      <c r="C10" s="74">
        <v>262280567</v>
      </c>
      <c r="D10" s="74"/>
      <c r="E10" s="124"/>
      <c r="F10" s="75">
        <f t="shared" si="0"/>
        <v>0</v>
      </c>
      <c r="Q10" s="134"/>
    </row>
    <row r="11" spans="1:21" hidden="1" x14ac:dyDescent="0.25">
      <c r="A11" s="147" t="s">
        <v>193</v>
      </c>
      <c r="B11" s="146" t="s">
        <v>194</v>
      </c>
      <c r="C11" s="74">
        <v>256772362</v>
      </c>
      <c r="D11" s="74"/>
      <c r="E11" s="124"/>
      <c r="F11" s="75">
        <f t="shared" si="0"/>
        <v>0</v>
      </c>
      <c r="Q11" s="134"/>
    </row>
    <row r="12" spans="1:21" hidden="1" x14ac:dyDescent="0.25">
      <c r="A12" s="148" t="s">
        <v>197</v>
      </c>
      <c r="B12" s="146" t="s">
        <v>198</v>
      </c>
      <c r="C12" s="47"/>
      <c r="D12" s="47"/>
      <c r="E12" s="125"/>
      <c r="F12" s="47"/>
      <c r="Q12" s="134"/>
    </row>
    <row r="13" spans="1:21" hidden="1" x14ac:dyDescent="0.25">
      <c r="A13" s="148" t="s">
        <v>203</v>
      </c>
      <c r="B13" s="146" t="s">
        <v>204</v>
      </c>
      <c r="C13" s="47"/>
      <c r="D13" s="47"/>
      <c r="E13" s="125"/>
      <c r="F13" s="47"/>
    </row>
    <row r="14" spans="1:21" hidden="1" x14ac:dyDescent="0.25">
      <c r="A14" s="148" t="s">
        <v>207</v>
      </c>
      <c r="B14" s="146" t="s">
        <v>206</v>
      </c>
      <c r="C14" s="47"/>
      <c r="D14" s="47"/>
      <c r="E14" s="125"/>
      <c r="F14" s="47"/>
    </row>
    <row r="15" spans="1:21" hidden="1" x14ac:dyDescent="0.25">
      <c r="A15" s="148" t="s">
        <v>212</v>
      </c>
      <c r="B15" s="146" t="s">
        <v>213</v>
      </c>
      <c r="C15" s="47"/>
      <c r="D15" s="47"/>
      <c r="E15" s="125"/>
      <c r="F15" s="47"/>
    </row>
    <row r="16" spans="1:21" hidden="1" x14ac:dyDescent="0.25">
      <c r="A16" s="147" t="s">
        <v>216</v>
      </c>
      <c r="B16" s="146" t="s">
        <v>217</v>
      </c>
      <c r="C16" s="74">
        <v>5213039</v>
      </c>
      <c r="D16" s="74"/>
      <c r="E16" s="124"/>
      <c r="F16" s="75">
        <f>+E16/C16*100</f>
        <v>0</v>
      </c>
    </row>
    <row r="17" spans="1:12" ht="25.5" hidden="1" x14ac:dyDescent="0.25">
      <c r="A17" s="148" t="s">
        <v>222</v>
      </c>
      <c r="B17" s="146" t="s">
        <v>223</v>
      </c>
      <c r="C17" s="47"/>
      <c r="D17" s="47"/>
      <c r="E17" s="125"/>
      <c r="F17" s="47"/>
    </row>
    <row r="18" spans="1:12" hidden="1" x14ac:dyDescent="0.25">
      <c r="A18" s="148" t="s">
        <v>254</v>
      </c>
      <c r="B18" s="146" t="s">
        <v>255</v>
      </c>
      <c r="C18" s="47"/>
      <c r="D18" s="47"/>
      <c r="E18" s="125"/>
      <c r="F18" s="47"/>
    </row>
    <row r="19" spans="1:12" hidden="1" x14ac:dyDescent="0.25">
      <c r="A19" s="148" t="s">
        <v>275</v>
      </c>
      <c r="B19" s="146" t="s">
        <v>276</v>
      </c>
      <c r="C19" s="47"/>
      <c r="D19" s="47"/>
      <c r="E19" s="125"/>
      <c r="F19" s="47"/>
    </row>
    <row r="20" spans="1:12" hidden="1" x14ac:dyDescent="0.25">
      <c r="A20" s="147" t="s">
        <v>358</v>
      </c>
      <c r="B20" s="146" t="s">
        <v>359</v>
      </c>
      <c r="C20" s="74">
        <v>295166</v>
      </c>
      <c r="D20" s="74"/>
      <c r="E20" s="124"/>
      <c r="F20" s="75">
        <f>+E20/C20*100</f>
        <v>0</v>
      </c>
    </row>
    <row r="21" spans="1:12" hidden="1" x14ac:dyDescent="0.25">
      <c r="A21" s="148" t="s">
        <v>361</v>
      </c>
      <c r="B21" s="146" t="s">
        <v>362</v>
      </c>
      <c r="C21" s="47"/>
      <c r="D21" s="47"/>
      <c r="E21" s="125"/>
      <c r="F21" s="47"/>
      <c r="L21">
        <f>-K22</f>
        <v>0</v>
      </c>
    </row>
    <row r="22" spans="1:12" ht="25.5" hidden="1" x14ac:dyDescent="0.25">
      <c r="A22" s="72" t="s">
        <v>598</v>
      </c>
      <c r="B22" s="73" t="s">
        <v>599</v>
      </c>
      <c r="C22" s="60">
        <v>57838707</v>
      </c>
      <c r="D22" s="60"/>
      <c r="E22" s="123"/>
      <c r="F22" s="75">
        <f t="shared" ref="F22:F24" si="1">+E22/C22*100</f>
        <v>0</v>
      </c>
    </row>
    <row r="23" spans="1:12" hidden="1" x14ac:dyDescent="0.25">
      <c r="A23" s="48" t="s">
        <v>481</v>
      </c>
      <c r="B23" s="46" t="s">
        <v>480</v>
      </c>
      <c r="C23" s="74">
        <v>57838707</v>
      </c>
      <c r="D23" s="74"/>
      <c r="E23" s="124"/>
      <c r="F23" s="75">
        <f t="shared" si="1"/>
        <v>0</v>
      </c>
    </row>
    <row r="24" spans="1:12" hidden="1" x14ac:dyDescent="0.25">
      <c r="A24" s="65" t="s">
        <v>193</v>
      </c>
      <c r="B24" s="46" t="s">
        <v>194</v>
      </c>
      <c r="C24" s="74">
        <v>56665021</v>
      </c>
      <c r="D24" s="74"/>
      <c r="E24" s="124"/>
      <c r="F24" s="75">
        <f t="shared" si="1"/>
        <v>0</v>
      </c>
    </row>
    <row r="25" spans="1:12" hidden="1" x14ac:dyDescent="0.25">
      <c r="A25" s="51" t="s">
        <v>197</v>
      </c>
      <c r="B25" s="46" t="s">
        <v>198</v>
      </c>
      <c r="C25" s="47"/>
      <c r="D25" s="47"/>
      <c r="E25" s="125"/>
      <c r="F25" s="47"/>
    </row>
    <row r="26" spans="1:12" hidden="1" x14ac:dyDescent="0.25">
      <c r="A26" s="51" t="s">
        <v>203</v>
      </c>
      <c r="B26" s="46" t="s">
        <v>204</v>
      </c>
      <c r="C26" s="47"/>
      <c r="D26" s="47"/>
      <c r="E26" s="125"/>
      <c r="F26" s="47"/>
    </row>
    <row r="27" spans="1:12" hidden="1" x14ac:dyDescent="0.25">
      <c r="A27" s="51" t="s">
        <v>207</v>
      </c>
      <c r="B27" s="46" t="s">
        <v>206</v>
      </c>
      <c r="C27" s="47"/>
      <c r="D27" s="47"/>
      <c r="E27" s="125"/>
      <c r="F27" s="47"/>
    </row>
    <row r="28" spans="1:12" hidden="1" x14ac:dyDescent="0.25">
      <c r="A28" s="51" t="s">
        <v>212</v>
      </c>
      <c r="B28" s="46" t="s">
        <v>213</v>
      </c>
      <c r="C28" s="47"/>
      <c r="D28" s="47"/>
      <c r="E28" s="125"/>
      <c r="F28" s="47"/>
    </row>
    <row r="29" spans="1:12" hidden="1" x14ac:dyDescent="0.25">
      <c r="A29" s="65" t="s">
        <v>216</v>
      </c>
      <c r="B29" s="46" t="s">
        <v>217</v>
      </c>
      <c r="C29" s="74">
        <v>1110582</v>
      </c>
      <c r="D29" s="74"/>
      <c r="E29" s="124"/>
      <c r="F29" s="75">
        <f>+E29/C29*100</f>
        <v>0</v>
      </c>
    </row>
    <row r="30" spans="1:12" ht="25.5" hidden="1" x14ac:dyDescent="0.25">
      <c r="A30" s="51" t="s">
        <v>222</v>
      </c>
      <c r="B30" s="46" t="s">
        <v>223</v>
      </c>
      <c r="C30" s="47"/>
      <c r="D30" s="47"/>
      <c r="E30" s="125"/>
      <c r="F30" s="47"/>
    </row>
    <row r="31" spans="1:12" hidden="1" x14ac:dyDescent="0.25">
      <c r="A31" s="51" t="s">
        <v>254</v>
      </c>
      <c r="B31" s="46" t="s">
        <v>255</v>
      </c>
      <c r="C31" s="47"/>
      <c r="D31" s="47"/>
      <c r="E31" s="125"/>
      <c r="F31" s="47"/>
    </row>
    <row r="32" spans="1:12" hidden="1" x14ac:dyDescent="0.25">
      <c r="A32" s="51" t="s">
        <v>275</v>
      </c>
      <c r="B32" s="46" t="s">
        <v>276</v>
      </c>
      <c r="C32" s="47"/>
      <c r="D32" s="47"/>
      <c r="E32" s="125"/>
      <c r="F32" s="47"/>
    </row>
    <row r="33" spans="1:6" hidden="1" x14ac:dyDescent="0.25">
      <c r="A33" s="65" t="s">
        <v>358</v>
      </c>
      <c r="B33" s="46" t="s">
        <v>359</v>
      </c>
      <c r="C33" s="74">
        <v>63104</v>
      </c>
      <c r="D33" s="74"/>
      <c r="E33" s="124"/>
      <c r="F33" s="75">
        <f>+E33/C33*100</f>
        <v>0</v>
      </c>
    </row>
    <row r="34" spans="1:6" hidden="1" x14ac:dyDescent="0.25">
      <c r="A34" s="51" t="s">
        <v>361</v>
      </c>
      <c r="B34" s="46" t="s">
        <v>362</v>
      </c>
      <c r="C34" s="47"/>
      <c r="D34" s="47"/>
      <c r="E34" s="125"/>
      <c r="F34" s="47"/>
    </row>
    <row r="35" spans="1:6" ht="25.5" hidden="1" x14ac:dyDescent="0.25">
      <c r="A35" s="72" t="s">
        <v>600</v>
      </c>
      <c r="B35" s="73" t="s">
        <v>601</v>
      </c>
      <c r="C35" s="60">
        <v>61381848</v>
      </c>
      <c r="D35" s="60"/>
      <c r="E35" s="123"/>
      <c r="F35" s="75">
        <f t="shared" ref="F35:F37" si="2">+E35/C35*100</f>
        <v>0</v>
      </c>
    </row>
    <row r="36" spans="1:6" hidden="1" x14ac:dyDescent="0.25">
      <c r="A36" s="48" t="s">
        <v>481</v>
      </c>
      <c r="B36" s="46" t="s">
        <v>480</v>
      </c>
      <c r="C36" s="74">
        <v>61381848</v>
      </c>
      <c r="D36" s="74"/>
      <c r="E36" s="124"/>
      <c r="F36" s="75">
        <f t="shared" si="2"/>
        <v>0</v>
      </c>
    </row>
    <row r="37" spans="1:6" hidden="1" x14ac:dyDescent="0.25">
      <c r="A37" s="65" t="s">
        <v>193</v>
      </c>
      <c r="B37" s="46" t="s">
        <v>194</v>
      </c>
      <c r="C37" s="74">
        <v>60166867</v>
      </c>
      <c r="D37" s="74"/>
      <c r="E37" s="124"/>
      <c r="F37" s="75">
        <f t="shared" si="2"/>
        <v>0</v>
      </c>
    </row>
    <row r="38" spans="1:6" hidden="1" x14ac:dyDescent="0.25">
      <c r="A38" s="51" t="s">
        <v>197</v>
      </c>
      <c r="B38" s="46" t="s">
        <v>198</v>
      </c>
      <c r="C38" s="47"/>
      <c r="D38" s="47"/>
      <c r="E38" s="125"/>
      <c r="F38" s="47"/>
    </row>
    <row r="39" spans="1:6" hidden="1" x14ac:dyDescent="0.25">
      <c r="A39" s="51" t="s">
        <v>203</v>
      </c>
      <c r="B39" s="46" t="s">
        <v>204</v>
      </c>
      <c r="C39" s="47"/>
      <c r="D39" s="47"/>
      <c r="E39" s="125"/>
      <c r="F39" s="47"/>
    </row>
    <row r="40" spans="1:6" hidden="1" x14ac:dyDescent="0.25">
      <c r="A40" s="51" t="s">
        <v>207</v>
      </c>
      <c r="B40" s="46" t="s">
        <v>206</v>
      </c>
      <c r="C40" s="47"/>
      <c r="D40" s="47"/>
      <c r="E40" s="125"/>
      <c r="F40" s="47"/>
    </row>
    <row r="41" spans="1:6" hidden="1" x14ac:dyDescent="0.25">
      <c r="A41" s="51" t="s">
        <v>212</v>
      </c>
      <c r="B41" s="46" t="s">
        <v>213</v>
      </c>
      <c r="C41" s="47"/>
      <c r="D41" s="47"/>
      <c r="E41" s="125"/>
      <c r="F41" s="47"/>
    </row>
    <row r="42" spans="1:6" hidden="1" x14ac:dyDescent="0.25">
      <c r="A42" s="65" t="s">
        <v>216</v>
      </c>
      <c r="B42" s="46" t="s">
        <v>217</v>
      </c>
      <c r="C42" s="74">
        <v>1139969</v>
      </c>
      <c r="D42" s="74"/>
      <c r="E42" s="124"/>
      <c r="F42" s="75">
        <f>+E42/C42*100</f>
        <v>0</v>
      </c>
    </row>
    <row r="43" spans="1:6" ht="25.5" hidden="1" x14ac:dyDescent="0.25">
      <c r="A43" s="51" t="s">
        <v>222</v>
      </c>
      <c r="B43" s="46" t="s">
        <v>223</v>
      </c>
      <c r="C43" s="47"/>
      <c r="D43" s="47"/>
      <c r="E43" s="125"/>
      <c r="F43" s="47"/>
    </row>
    <row r="44" spans="1:6" hidden="1" x14ac:dyDescent="0.25">
      <c r="A44" s="51" t="s">
        <v>254</v>
      </c>
      <c r="B44" s="46" t="s">
        <v>255</v>
      </c>
      <c r="C44" s="47"/>
      <c r="D44" s="47"/>
      <c r="E44" s="125"/>
      <c r="F44" s="47"/>
    </row>
    <row r="45" spans="1:6" hidden="1" x14ac:dyDescent="0.25">
      <c r="A45" s="51" t="s">
        <v>275</v>
      </c>
      <c r="B45" s="46" t="s">
        <v>276</v>
      </c>
      <c r="C45" s="47"/>
      <c r="D45" s="47"/>
      <c r="E45" s="125"/>
      <c r="F45" s="47"/>
    </row>
    <row r="46" spans="1:6" hidden="1" x14ac:dyDescent="0.25">
      <c r="A46" s="65" t="s">
        <v>358</v>
      </c>
      <c r="B46" s="46" t="s">
        <v>359</v>
      </c>
      <c r="C46" s="74">
        <v>75012</v>
      </c>
      <c r="D46" s="74"/>
      <c r="E46" s="124"/>
      <c r="F46" s="75">
        <f>+E46/C46*100</f>
        <v>0</v>
      </c>
    </row>
    <row r="47" spans="1:6" hidden="1" x14ac:dyDescent="0.25">
      <c r="A47" s="51" t="s">
        <v>361</v>
      </c>
      <c r="B47" s="46" t="s">
        <v>362</v>
      </c>
      <c r="C47" s="47"/>
      <c r="D47" s="47"/>
      <c r="E47" s="125"/>
      <c r="F47" s="47"/>
    </row>
    <row r="48" spans="1:6" ht="25.5" hidden="1" x14ac:dyDescent="0.25">
      <c r="A48" s="72" t="s">
        <v>602</v>
      </c>
      <c r="B48" s="73" t="s">
        <v>603</v>
      </c>
      <c r="C48" s="60">
        <v>59731027</v>
      </c>
      <c r="D48" s="60"/>
      <c r="E48" s="123"/>
      <c r="F48" s="75">
        <f t="shared" ref="F48:F50" si="3">+E48/C48*100</f>
        <v>0</v>
      </c>
    </row>
    <row r="49" spans="1:6" hidden="1" x14ac:dyDescent="0.25">
      <c r="A49" s="48" t="s">
        <v>481</v>
      </c>
      <c r="B49" s="46" t="s">
        <v>480</v>
      </c>
      <c r="C49" s="74">
        <v>59731027</v>
      </c>
      <c r="D49" s="74"/>
      <c r="E49" s="124"/>
      <c r="F49" s="75">
        <f t="shared" si="3"/>
        <v>0</v>
      </c>
    </row>
    <row r="50" spans="1:6" hidden="1" x14ac:dyDescent="0.25">
      <c r="A50" s="65" t="s">
        <v>193</v>
      </c>
      <c r="B50" s="46" t="s">
        <v>194</v>
      </c>
      <c r="C50" s="74">
        <v>58898955</v>
      </c>
      <c r="D50" s="74"/>
      <c r="E50" s="124"/>
      <c r="F50" s="75">
        <f t="shared" si="3"/>
        <v>0</v>
      </c>
    </row>
    <row r="51" spans="1:6" hidden="1" x14ac:dyDescent="0.25">
      <c r="A51" s="51" t="s">
        <v>197</v>
      </c>
      <c r="B51" s="46" t="s">
        <v>198</v>
      </c>
      <c r="C51" s="47"/>
      <c r="D51" s="47"/>
      <c r="E51" s="125"/>
      <c r="F51" s="47"/>
    </row>
    <row r="52" spans="1:6" hidden="1" x14ac:dyDescent="0.25">
      <c r="A52" s="51" t="s">
        <v>203</v>
      </c>
      <c r="B52" s="46" t="s">
        <v>204</v>
      </c>
      <c r="C52" s="47"/>
      <c r="D52" s="47"/>
      <c r="E52" s="125"/>
      <c r="F52" s="47"/>
    </row>
    <row r="53" spans="1:6" hidden="1" x14ac:dyDescent="0.25">
      <c r="A53" s="51" t="s">
        <v>207</v>
      </c>
      <c r="B53" s="46" t="s">
        <v>206</v>
      </c>
      <c r="C53" s="47"/>
      <c r="D53" s="47"/>
      <c r="E53" s="125"/>
      <c r="F53" s="47"/>
    </row>
    <row r="54" spans="1:6" hidden="1" x14ac:dyDescent="0.25">
      <c r="A54" s="51" t="s">
        <v>212</v>
      </c>
      <c r="B54" s="46" t="s">
        <v>213</v>
      </c>
      <c r="C54" s="47"/>
      <c r="D54" s="47"/>
      <c r="E54" s="125"/>
      <c r="F54" s="47"/>
    </row>
    <row r="55" spans="1:6" hidden="1" x14ac:dyDescent="0.25">
      <c r="A55" s="65" t="s">
        <v>216</v>
      </c>
      <c r="B55" s="46" t="s">
        <v>217</v>
      </c>
      <c r="C55" s="74">
        <v>797434</v>
      </c>
      <c r="D55" s="74"/>
      <c r="E55" s="124"/>
      <c r="F55" s="75">
        <f>+E55/C55*100</f>
        <v>0</v>
      </c>
    </row>
    <row r="56" spans="1:6" ht="25.5" hidden="1" x14ac:dyDescent="0.25">
      <c r="A56" s="51" t="s">
        <v>222</v>
      </c>
      <c r="B56" s="46" t="s">
        <v>223</v>
      </c>
      <c r="C56" s="47"/>
      <c r="D56" s="47"/>
      <c r="E56" s="125"/>
      <c r="F56" s="47"/>
    </row>
    <row r="57" spans="1:6" hidden="1" x14ac:dyDescent="0.25">
      <c r="A57" s="51" t="s">
        <v>254</v>
      </c>
      <c r="B57" s="46" t="s">
        <v>255</v>
      </c>
      <c r="C57" s="47"/>
      <c r="D57" s="47"/>
      <c r="E57" s="125"/>
      <c r="F57" s="47"/>
    </row>
    <row r="58" spans="1:6" hidden="1" x14ac:dyDescent="0.25">
      <c r="A58" s="51" t="s">
        <v>275</v>
      </c>
      <c r="B58" s="46" t="s">
        <v>276</v>
      </c>
      <c r="C58" s="47"/>
      <c r="D58" s="47"/>
      <c r="E58" s="125"/>
      <c r="F58" s="47"/>
    </row>
    <row r="59" spans="1:6" hidden="1" x14ac:dyDescent="0.25">
      <c r="A59" s="65" t="s">
        <v>358</v>
      </c>
      <c r="B59" s="46" t="s">
        <v>359</v>
      </c>
      <c r="C59" s="74">
        <v>34638</v>
      </c>
      <c r="D59" s="74"/>
      <c r="E59" s="126"/>
      <c r="F59" s="76"/>
    </row>
    <row r="60" spans="1:6" ht="25.5" hidden="1" x14ac:dyDescent="0.25">
      <c r="A60" s="72" t="s">
        <v>604</v>
      </c>
      <c r="B60" s="73" t="s">
        <v>605</v>
      </c>
      <c r="C60" s="60">
        <v>577619</v>
      </c>
      <c r="D60" s="60"/>
      <c r="E60" s="123"/>
      <c r="F60" s="75">
        <f t="shared" ref="F60:F62" si="4">+E60/C60*100</f>
        <v>0</v>
      </c>
    </row>
    <row r="61" spans="1:6" hidden="1" x14ac:dyDescent="0.25">
      <c r="A61" s="48" t="s">
        <v>481</v>
      </c>
      <c r="B61" s="46" t="s">
        <v>480</v>
      </c>
      <c r="C61" s="74">
        <v>577619</v>
      </c>
      <c r="D61" s="74"/>
      <c r="E61" s="124"/>
      <c r="F61" s="75">
        <f t="shared" si="4"/>
        <v>0</v>
      </c>
    </row>
    <row r="62" spans="1:6" hidden="1" x14ac:dyDescent="0.25">
      <c r="A62" s="65" t="s">
        <v>216</v>
      </c>
      <c r="B62" s="46" t="s">
        <v>217</v>
      </c>
      <c r="C62" s="74">
        <v>577619</v>
      </c>
      <c r="D62" s="74"/>
      <c r="E62" s="124"/>
      <c r="F62" s="75">
        <f t="shared" si="4"/>
        <v>0</v>
      </c>
    </row>
    <row r="63" spans="1:6" hidden="1" x14ac:dyDescent="0.25">
      <c r="A63" s="51" t="s">
        <v>256</v>
      </c>
      <c r="B63" s="46" t="s">
        <v>257</v>
      </c>
      <c r="C63" s="47"/>
      <c r="D63" s="47"/>
      <c r="E63" s="125"/>
      <c r="F63" s="47"/>
    </row>
    <row r="64" spans="1:6" ht="25.5" hidden="1" x14ac:dyDescent="0.25">
      <c r="A64" s="72" t="s">
        <v>606</v>
      </c>
      <c r="B64" s="73" t="s">
        <v>607</v>
      </c>
      <c r="C64" s="60">
        <v>21195832</v>
      </c>
      <c r="D64" s="60"/>
      <c r="E64" s="123"/>
      <c r="F64" s="75">
        <f t="shared" ref="F64:F66" si="5">+E64/C64*100</f>
        <v>0</v>
      </c>
    </row>
    <row r="65" spans="1:6" hidden="1" x14ac:dyDescent="0.25">
      <c r="A65" s="48" t="s">
        <v>481</v>
      </c>
      <c r="B65" s="46" t="s">
        <v>480</v>
      </c>
      <c r="C65" s="74">
        <v>21195832</v>
      </c>
      <c r="D65" s="74"/>
      <c r="E65" s="124"/>
      <c r="F65" s="75">
        <f t="shared" si="5"/>
        <v>0</v>
      </c>
    </row>
    <row r="66" spans="1:6" hidden="1" x14ac:dyDescent="0.25">
      <c r="A66" s="65" t="s">
        <v>193</v>
      </c>
      <c r="B66" s="46" t="s">
        <v>194</v>
      </c>
      <c r="C66" s="74">
        <v>19969900</v>
      </c>
      <c r="D66" s="74"/>
      <c r="E66" s="124"/>
      <c r="F66" s="75">
        <f t="shared" si="5"/>
        <v>0</v>
      </c>
    </row>
    <row r="67" spans="1:6" hidden="1" x14ac:dyDescent="0.25">
      <c r="A67" s="51" t="s">
        <v>197</v>
      </c>
      <c r="B67" s="46" t="s">
        <v>198</v>
      </c>
      <c r="C67" s="47"/>
      <c r="D67" s="47"/>
      <c r="E67" s="125"/>
      <c r="F67" s="47"/>
    </row>
    <row r="68" spans="1:6" hidden="1" x14ac:dyDescent="0.25">
      <c r="A68" s="51" t="s">
        <v>203</v>
      </c>
      <c r="B68" s="46" t="s">
        <v>204</v>
      </c>
      <c r="C68" s="47"/>
      <c r="D68" s="47"/>
      <c r="E68" s="125"/>
      <c r="F68" s="47"/>
    </row>
    <row r="69" spans="1:6" hidden="1" x14ac:dyDescent="0.25">
      <c r="A69" s="51" t="s">
        <v>207</v>
      </c>
      <c r="B69" s="46" t="s">
        <v>206</v>
      </c>
      <c r="C69" s="47"/>
      <c r="D69" s="47"/>
      <c r="E69" s="125"/>
      <c r="F69" s="47"/>
    </row>
    <row r="70" spans="1:6" hidden="1" x14ac:dyDescent="0.25">
      <c r="A70" s="51" t="s">
        <v>212</v>
      </c>
      <c r="B70" s="46" t="s">
        <v>213</v>
      </c>
      <c r="C70" s="47"/>
      <c r="D70" s="47"/>
      <c r="E70" s="125"/>
      <c r="F70" s="47"/>
    </row>
    <row r="71" spans="1:6" hidden="1" x14ac:dyDescent="0.25">
      <c r="A71" s="65" t="s">
        <v>216</v>
      </c>
      <c r="B71" s="46" t="s">
        <v>217</v>
      </c>
      <c r="C71" s="74">
        <v>325932</v>
      </c>
      <c r="D71" s="74"/>
      <c r="E71" s="124"/>
      <c r="F71" s="75">
        <f>+E71/C71*100</f>
        <v>0</v>
      </c>
    </row>
    <row r="72" spans="1:6" ht="25.5" hidden="1" x14ac:dyDescent="0.25">
      <c r="A72" s="51" t="s">
        <v>222</v>
      </c>
      <c r="B72" s="46" t="s">
        <v>223</v>
      </c>
      <c r="C72" s="47"/>
      <c r="D72" s="47"/>
      <c r="E72" s="125"/>
      <c r="F72" s="47"/>
    </row>
    <row r="73" spans="1:6" hidden="1" x14ac:dyDescent="0.25">
      <c r="A73" s="51" t="s">
        <v>254</v>
      </c>
      <c r="B73" s="46" t="s">
        <v>255</v>
      </c>
      <c r="C73" s="47"/>
      <c r="D73" s="47"/>
      <c r="E73" s="125"/>
      <c r="F73" s="47"/>
    </row>
    <row r="74" spans="1:6" hidden="1" x14ac:dyDescent="0.25">
      <c r="A74" s="51" t="s">
        <v>275</v>
      </c>
      <c r="B74" s="46" t="s">
        <v>276</v>
      </c>
      <c r="C74" s="47"/>
      <c r="D74" s="47"/>
      <c r="E74" s="125"/>
      <c r="F74" s="47"/>
    </row>
    <row r="75" spans="1:6" hidden="1" x14ac:dyDescent="0.25">
      <c r="A75" s="65" t="s">
        <v>358</v>
      </c>
      <c r="B75" s="46" t="s">
        <v>359</v>
      </c>
      <c r="C75" s="74">
        <v>900000</v>
      </c>
      <c r="D75" s="74"/>
      <c r="E75" s="124"/>
      <c r="F75" s="75">
        <f>+E75/C75*100</f>
        <v>0</v>
      </c>
    </row>
    <row r="76" spans="1:6" hidden="1" x14ac:dyDescent="0.25">
      <c r="A76" s="51" t="s">
        <v>361</v>
      </c>
      <c r="B76" s="46" t="s">
        <v>362</v>
      </c>
      <c r="C76" s="47"/>
      <c r="D76" s="47"/>
      <c r="E76" s="125"/>
      <c r="F76" s="47"/>
    </row>
    <row r="77" spans="1:6" ht="25.5" hidden="1" x14ac:dyDescent="0.25">
      <c r="A77" s="72" t="s">
        <v>608</v>
      </c>
      <c r="B77" s="73" t="s">
        <v>609</v>
      </c>
      <c r="C77" s="60">
        <v>8190843</v>
      </c>
      <c r="D77" s="60"/>
      <c r="E77" s="123"/>
      <c r="F77" s="75">
        <f t="shared" ref="F77:F79" si="6">+E77/C77*100</f>
        <v>0</v>
      </c>
    </row>
    <row r="78" spans="1:6" hidden="1" x14ac:dyDescent="0.25">
      <c r="A78" s="48" t="s">
        <v>481</v>
      </c>
      <c r="B78" s="46" t="s">
        <v>480</v>
      </c>
      <c r="C78" s="74">
        <v>8190843</v>
      </c>
      <c r="D78" s="74"/>
      <c r="E78" s="124"/>
      <c r="F78" s="75">
        <f t="shared" si="6"/>
        <v>0</v>
      </c>
    </row>
    <row r="79" spans="1:6" hidden="1" x14ac:dyDescent="0.25">
      <c r="A79" s="65" t="s">
        <v>193</v>
      </c>
      <c r="B79" s="46" t="s">
        <v>194</v>
      </c>
      <c r="C79" s="74">
        <v>7791738</v>
      </c>
      <c r="D79" s="74"/>
      <c r="E79" s="124"/>
      <c r="F79" s="75">
        <f t="shared" si="6"/>
        <v>0</v>
      </c>
    </row>
    <row r="80" spans="1:6" hidden="1" x14ac:dyDescent="0.25">
      <c r="A80" s="51" t="s">
        <v>197</v>
      </c>
      <c r="B80" s="46" t="s">
        <v>198</v>
      </c>
      <c r="C80" s="47"/>
      <c r="D80" s="47"/>
      <c r="E80" s="125"/>
      <c r="F80" s="47"/>
    </row>
    <row r="81" spans="1:6" hidden="1" x14ac:dyDescent="0.25">
      <c r="A81" s="51" t="s">
        <v>207</v>
      </c>
      <c r="B81" s="46" t="s">
        <v>206</v>
      </c>
      <c r="C81" s="47"/>
      <c r="D81" s="47"/>
      <c r="E81" s="125"/>
      <c r="F81" s="47"/>
    </row>
    <row r="82" spans="1:6" hidden="1" x14ac:dyDescent="0.25">
      <c r="A82" s="51" t="s">
        <v>210</v>
      </c>
      <c r="B82" s="46" t="s">
        <v>211</v>
      </c>
      <c r="C82" s="47"/>
      <c r="D82" s="47"/>
      <c r="E82" s="125"/>
      <c r="F82" s="47"/>
    </row>
    <row r="83" spans="1:6" hidden="1" x14ac:dyDescent="0.25">
      <c r="A83" s="51" t="s">
        <v>212</v>
      </c>
      <c r="B83" s="46" t="s">
        <v>213</v>
      </c>
      <c r="C83" s="47"/>
      <c r="D83" s="47"/>
      <c r="E83" s="125"/>
      <c r="F83" s="47"/>
    </row>
    <row r="84" spans="1:6" hidden="1" x14ac:dyDescent="0.25">
      <c r="A84" s="65" t="s">
        <v>216</v>
      </c>
      <c r="B84" s="46" t="s">
        <v>217</v>
      </c>
      <c r="C84" s="74">
        <v>149105</v>
      </c>
      <c r="D84" s="74"/>
      <c r="E84" s="124"/>
      <c r="F84" s="75">
        <f>+E84/C84*100</f>
        <v>0</v>
      </c>
    </row>
    <row r="85" spans="1:6" ht="25.5" hidden="1" x14ac:dyDescent="0.25">
      <c r="A85" s="51" t="s">
        <v>222</v>
      </c>
      <c r="B85" s="46" t="s">
        <v>223</v>
      </c>
      <c r="C85" s="47"/>
      <c r="D85" s="47"/>
      <c r="E85" s="125"/>
      <c r="F85" s="47"/>
    </row>
    <row r="86" spans="1:6" hidden="1" x14ac:dyDescent="0.25">
      <c r="A86" s="51" t="s">
        <v>254</v>
      </c>
      <c r="B86" s="46" t="s">
        <v>255</v>
      </c>
      <c r="C86" s="47"/>
      <c r="D86" s="47"/>
      <c r="E86" s="125"/>
      <c r="F86" s="47"/>
    </row>
    <row r="87" spans="1:6" hidden="1" x14ac:dyDescent="0.25">
      <c r="A87" s="51" t="s">
        <v>275</v>
      </c>
      <c r="B87" s="46" t="s">
        <v>276</v>
      </c>
      <c r="C87" s="47"/>
      <c r="D87" s="47"/>
      <c r="E87" s="125"/>
      <c r="F87" s="47"/>
    </row>
    <row r="88" spans="1:6" hidden="1" x14ac:dyDescent="0.25">
      <c r="A88" s="65" t="s">
        <v>358</v>
      </c>
      <c r="B88" s="46" t="s">
        <v>359</v>
      </c>
      <c r="C88" s="74">
        <v>250000</v>
      </c>
      <c r="D88" s="74"/>
      <c r="E88" s="124"/>
      <c r="F88" s="75">
        <f>+E88/C88*100</f>
        <v>0</v>
      </c>
    </row>
    <row r="89" spans="1:6" hidden="1" x14ac:dyDescent="0.25">
      <c r="A89" s="51" t="s">
        <v>361</v>
      </c>
      <c r="B89" s="46" t="s">
        <v>362</v>
      </c>
      <c r="C89" s="47"/>
      <c r="D89" s="47"/>
      <c r="E89" s="125"/>
      <c r="F89" s="47"/>
    </row>
    <row r="90" spans="1:6" ht="25.5" hidden="1" x14ac:dyDescent="0.25">
      <c r="A90" s="72" t="s">
        <v>610</v>
      </c>
      <c r="B90" s="73" t="s">
        <v>611</v>
      </c>
      <c r="C90" s="60">
        <v>20544714</v>
      </c>
      <c r="D90" s="60"/>
      <c r="E90" s="123"/>
      <c r="F90" s="75">
        <f t="shared" ref="F90:F92" si="7">+E90/C90*100</f>
        <v>0</v>
      </c>
    </row>
    <row r="91" spans="1:6" hidden="1" x14ac:dyDescent="0.25">
      <c r="A91" s="48" t="s">
        <v>481</v>
      </c>
      <c r="B91" s="46" t="s">
        <v>480</v>
      </c>
      <c r="C91" s="74">
        <v>20544714</v>
      </c>
      <c r="D91" s="74"/>
      <c r="E91" s="124"/>
      <c r="F91" s="75">
        <f t="shared" si="7"/>
        <v>0</v>
      </c>
    </row>
    <row r="92" spans="1:6" hidden="1" x14ac:dyDescent="0.25">
      <c r="A92" s="65" t="s">
        <v>193</v>
      </c>
      <c r="B92" s="46" t="s">
        <v>194</v>
      </c>
      <c r="C92" s="74">
        <v>19896922</v>
      </c>
      <c r="D92" s="74"/>
      <c r="E92" s="124"/>
      <c r="F92" s="75">
        <f t="shared" si="7"/>
        <v>0</v>
      </c>
    </row>
    <row r="93" spans="1:6" hidden="1" x14ac:dyDescent="0.25">
      <c r="A93" s="51" t="s">
        <v>197</v>
      </c>
      <c r="B93" s="46" t="s">
        <v>198</v>
      </c>
      <c r="C93" s="47"/>
      <c r="D93" s="47"/>
      <c r="E93" s="125"/>
      <c r="F93" s="47"/>
    </row>
    <row r="94" spans="1:6" hidden="1" x14ac:dyDescent="0.25">
      <c r="A94" s="51" t="s">
        <v>203</v>
      </c>
      <c r="B94" s="46" t="s">
        <v>204</v>
      </c>
      <c r="C94" s="47"/>
      <c r="D94" s="47"/>
      <c r="E94" s="125"/>
      <c r="F94" s="47"/>
    </row>
    <row r="95" spans="1:6" hidden="1" x14ac:dyDescent="0.25">
      <c r="A95" s="51" t="s">
        <v>207</v>
      </c>
      <c r="B95" s="46" t="s">
        <v>206</v>
      </c>
      <c r="C95" s="47"/>
      <c r="D95" s="47"/>
      <c r="E95" s="125"/>
      <c r="F95" s="47"/>
    </row>
    <row r="96" spans="1:6" hidden="1" x14ac:dyDescent="0.25">
      <c r="A96" s="51" t="s">
        <v>212</v>
      </c>
      <c r="B96" s="46" t="s">
        <v>213</v>
      </c>
      <c r="C96" s="47"/>
      <c r="D96" s="47"/>
      <c r="E96" s="125"/>
      <c r="F96" s="47"/>
    </row>
    <row r="97" spans="1:6" hidden="1" x14ac:dyDescent="0.25">
      <c r="A97" s="65" t="s">
        <v>216</v>
      </c>
      <c r="B97" s="46" t="s">
        <v>217</v>
      </c>
      <c r="C97" s="74">
        <v>604792</v>
      </c>
      <c r="D97" s="74"/>
      <c r="E97" s="124"/>
      <c r="F97" s="75">
        <f>+E97/C97*100</f>
        <v>0</v>
      </c>
    </row>
    <row r="98" spans="1:6" ht="25.5" hidden="1" x14ac:dyDescent="0.25">
      <c r="A98" s="51" t="s">
        <v>222</v>
      </c>
      <c r="B98" s="46" t="s">
        <v>223</v>
      </c>
      <c r="C98" s="47"/>
      <c r="D98" s="47"/>
      <c r="E98" s="125"/>
      <c r="F98" s="47"/>
    </row>
    <row r="99" spans="1:6" hidden="1" x14ac:dyDescent="0.25">
      <c r="A99" s="51" t="s">
        <v>254</v>
      </c>
      <c r="B99" s="46" t="s">
        <v>255</v>
      </c>
      <c r="C99" s="47"/>
      <c r="D99" s="47"/>
      <c r="E99" s="125"/>
      <c r="F99" s="47"/>
    </row>
    <row r="100" spans="1:6" hidden="1" x14ac:dyDescent="0.25">
      <c r="A100" s="51" t="s">
        <v>275</v>
      </c>
      <c r="B100" s="46" t="s">
        <v>276</v>
      </c>
      <c r="C100" s="47"/>
      <c r="D100" s="47"/>
      <c r="E100" s="125"/>
      <c r="F100" s="47"/>
    </row>
    <row r="101" spans="1:6" hidden="1" x14ac:dyDescent="0.25">
      <c r="A101" s="65" t="s">
        <v>358</v>
      </c>
      <c r="B101" s="46" t="s">
        <v>359</v>
      </c>
      <c r="C101" s="74">
        <v>43000</v>
      </c>
      <c r="D101" s="74"/>
      <c r="E101" s="124"/>
      <c r="F101" s="75">
        <f>+E101/C101*100</f>
        <v>0</v>
      </c>
    </row>
    <row r="102" spans="1:6" hidden="1" x14ac:dyDescent="0.25">
      <c r="A102" s="51" t="s">
        <v>361</v>
      </c>
      <c r="B102" s="46" t="s">
        <v>362</v>
      </c>
      <c r="C102" s="47"/>
      <c r="D102" s="47"/>
      <c r="E102" s="125"/>
      <c r="F102" s="47"/>
    </row>
    <row r="103" spans="1:6" ht="25.5" hidden="1" x14ac:dyDescent="0.25">
      <c r="A103" s="72" t="s">
        <v>612</v>
      </c>
      <c r="B103" s="73" t="s">
        <v>613</v>
      </c>
      <c r="C103" s="60">
        <v>9829683</v>
      </c>
      <c r="D103" s="60"/>
      <c r="E103" s="123"/>
      <c r="F103" s="75">
        <f t="shared" ref="F103:F105" si="8">+E103/C103*100</f>
        <v>0</v>
      </c>
    </row>
    <row r="104" spans="1:6" hidden="1" x14ac:dyDescent="0.25">
      <c r="A104" s="48" t="s">
        <v>481</v>
      </c>
      <c r="B104" s="46" t="s">
        <v>480</v>
      </c>
      <c r="C104" s="74">
        <v>9829683</v>
      </c>
      <c r="D104" s="74"/>
      <c r="E104" s="124"/>
      <c r="F104" s="75">
        <f t="shared" si="8"/>
        <v>0</v>
      </c>
    </row>
    <row r="105" spans="1:6" hidden="1" x14ac:dyDescent="0.25">
      <c r="A105" s="65" t="s">
        <v>193</v>
      </c>
      <c r="B105" s="46" t="s">
        <v>194</v>
      </c>
      <c r="C105" s="74">
        <v>9597831</v>
      </c>
      <c r="D105" s="74"/>
      <c r="E105" s="124"/>
      <c r="F105" s="75">
        <f t="shared" si="8"/>
        <v>0</v>
      </c>
    </row>
    <row r="106" spans="1:6" hidden="1" x14ac:dyDescent="0.25">
      <c r="A106" s="51" t="s">
        <v>197</v>
      </c>
      <c r="B106" s="46" t="s">
        <v>198</v>
      </c>
      <c r="C106" s="47"/>
      <c r="D106" s="47"/>
      <c r="E106" s="125"/>
      <c r="F106" s="47"/>
    </row>
    <row r="107" spans="1:6" hidden="1" x14ac:dyDescent="0.25">
      <c r="A107" s="51" t="s">
        <v>207</v>
      </c>
      <c r="B107" s="46" t="s">
        <v>206</v>
      </c>
      <c r="C107" s="47"/>
      <c r="D107" s="47"/>
      <c r="E107" s="125"/>
      <c r="F107" s="47"/>
    </row>
    <row r="108" spans="1:6" hidden="1" x14ac:dyDescent="0.25">
      <c r="A108" s="51" t="s">
        <v>212</v>
      </c>
      <c r="B108" s="46" t="s">
        <v>213</v>
      </c>
      <c r="C108" s="47"/>
      <c r="D108" s="47"/>
      <c r="E108" s="125"/>
      <c r="F108" s="47"/>
    </row>
    <row r="109" spans="1:6" hidden="1" x14ac:dyDescent="0.25">
      <c r="A109" s="65" t="s">
        <v>216</v>
      </c>
      <c r="B109" s="46" t="s">
        <v>217</v>
      </c>
      <c r="C109" s="74">
        <v>204852</v>
      </c>
      <c r="D109" s="74"/>
      <c r="E109" s="124"/>
      <c r="F109" s="75">
        <f>+E109/C109*100</f>
        <v>0</v>
      </c>
    </row>
    <row r="110" spans="1:6" ht="25.5" hidden="1" x14ac:dyDescent="0.25">
      <c r="A110" s="51" t="s">
        <v>222</v>
      </c>
      <c r="B110" s="46" t="s">
        <v>223</v>
      </c>
      <c r="C110" s="47"/>
      <c r="D110" s="47"/>
      <c r="E110" s="125"/>
      <c r="F110" s="47"/>
    </row>
    <row r="111" spans="1:6" hidden="1" x14ac:dyDescent="0.25">
      <c r="A111" s="51" t="s">
        <v>254</v>
      </c>
      <c r="B111" s="46" t="s">
        <v>255</v>
      </c>
      <c r="C111" s="47"/>
      <c r="D111" s="47"/>
      <c r="E111" s="125"/>
      <c r="F111" s="47"/>
    </row>
    <row r="112" spans="1:6" hidden="1" x14ac:dyDescent="0.25">
      <c r="A112" s="51" t="s">
        <v>275</v>
      </c>
      <c r="B112" s="46" t="s">
        <v>276</v>
      </c>
      <c r="C112" s="47"/>
      <c r="D112" s="47"/>
      <c r="E112" s="125"/>
      <c r="F112" s="47"/>
    </row>
    <row r="113" spans="1:6" hidden="1" x14ac:dyDescent="0.25">
      <c r="A113" s="65" t="s">
        <v>358</v>
      </c>
      <c r="B113" s="46" t="s">
        <v>359</v>
      </c>
      <c r="C113" s="74">
        <v>27000</v>
      </c>
      <c r="D113" s="74"/>
      <c r="E113" s="124"/>
      <c r="F113" s="75">
        <f>+E113/C113*100</f>
        <v>0</v>
      </c>
    </row>
    <row r="114" spans="1:6" hidden="1" x14ac:dyDescent="0.25">
      <c r="A114" s="51" t="s">
        <v>361</v>
      </c>
      <c r="B114" s="46" t="s">
        <v>362</v>
      </c>
      <c r="C114" s="47"/>
      <c r="D114" s="47"/>
      <c r="E114" s="125"/>
      <c r="F114" s="47"/>
    </row>
    <row r="115" spans="1:6" hidden="1" x14ac:dyDescent="0.25">
      <c r="A115" s="72" t="s">
        <v>614</v>
      </c>
      <c r="B115" s="73" t="s">
        <v>615</v>
      </c>
      <c r="C115" s="60">
        <v>15927</v>
      </c>
      <c r="D115" s="60"/>
      <c r="E115" s="123"/>
      <c r="F115" s="75">
        <f t="shared" ref="F115:F117" si="9">+E115/C115*100</f>
        <v>0</v>
      </c>
    </row>
    <row r="116" spans="1:6" hidden="1" x14ac:dyDescent="0.25">
      <c r="A116" s="48" t="s">
        <v>481</v>
      </c>
      <c r="B116" s="46" t="s">
        <v>480</v>
      </c>
      <c r="C116" s="74">
        <v>15927</v>
      </c>
      <c r="D116" s="74"/>
      <c r="E116" s="124"/>
      <c r="F116" s="75">
        <f t="shared" si="9"/>
        <v>0</v>
      </c>
    </row>
    <row r="117" spans="1:6" hidden="1" x14ac:dyDescent="0.25">
      <c r="A117" s="65" t="s">
        <v>216</v>
      </c>
      <c r="B117" s="46" t="s">
        <v>217</v>
      </c>
      <c r="C117" s="74">
        <v>15927</v>
      </c>
      <c r="D117" s="74"/>
      <c r="E117" s="124"/>
      <c r="F117" s="75">
        <f t="shared" si="9"/>
        <v>0</v>
      </c>
    </row>
    <row r="118" spans="1:6" hidden="1" x14ac:dyDescent="0.25">
      <c r="A118" s="51" t="s">
        <v>220</v>
      </c>
      <c r="B118" s="46" t="s">
        <v>221</v>
      </c>
      <c r="C118" s="47"/>
      <c r="D118" s="47"/>
      <c r="E118" s="125"/>
      <c r="F118" s="47"/>
    </row>
    <row r="119" spans="1:6" s="167" customFormat="1" x14ac:dyDescent="0.25">
      <c r="A119" s="144" t="s">
        <v>523</v>
      </c>
      <c r="B119" s="143" t="s">
        <v>524</v>
      </c>
      <c r="C119" s="165">
        <v>1285610</v>
      </c>
      <c r="D119" s="166"/>
      <c r="E119" s="123"/>
      <c r="F119" s="124">
        <f t="shared" ref="F119:F121" si="10">+E119/C119*100</f>
        <v>0</v>
      </c>
    </row>
    <row r="120" spans="1:6" hidden="1" x14ac:dyDescent="0.25">
      <c r="A120" s="145" t="s">
        <v>481</v>
      </c>
      <c r="B120" s="146" t="s">
        <v>480</v>
      </c>
      <c r="C120" s="74">
        <v>1285610</v>
      </c>
      <c r="D120" s="74"/>
      <c r="E120" s="124"/>
      <c r="F120" s="75">
        <f t="shared" si="10"/>
        <v>0</v>
      </c>
    </row>
    <row r="121" spans="1:6" hidden="1" x14ac:dyDescent="0.25">
      <c r="A121" s="147" t="s">
        <v>193</v>
      </c>
      <c r="B121" s="146" t="s">
        <v>194</v>
      </c>
      <c r="C121" s="74">
        <v>1285610</v>
      </c>
      <c r="D121" s="74"/>
      <c r="E121" s="124"/>
      <c r="F121" s="75">
        <f t="shared" si="10"/>
        <v>0</v>
      </c>
    </row>
    <row r="122" spans="1:6" hidden="1" x14ac:dyDescent="0.25">
      <c r="A122" s="148" t="s">
        <v>197</v>
      </c>
      <c r="B122" s="146" t="s">
        <v>198</v>
      </c>
      <c r="C122" s="47"/>
      <c r="D122" s="47"/>
      <c r="E122" s="125"/>
      <c r="F122" s="47"/>
    </row>
    <row r="123" spans="1:6" s="167" customFormat="1" ht="25.5" x14ac:dyDescent="0.25">
      <c r="A123" s="144" t="s">
        <v>616</v>
      </c>
      <c r="B123" s="143" t="s">
        <v>617</v>
      </c>
      <c r="C123" s="165">
        <v>66361</v>
      </c>
      <c r="D123" s="166"/>
      <c r="E123" s="123"/>
      <c r="F123" s="124">
        <f t="shared" ref="F123:F125" si="11">+E123/C123*100</f>
        <v>0</v>
      </c>
    </row>
    <row r="124" spans="1:6" hidden="1" x14ac:dyDescent="0.25">
      <c r="A124" s="145" t="s">
        <v>481</v>
      </c>
      <c r="B124" s="146" t="s">
        <v>480</v>
      </c>
      <c r="C124" s="74">
        <v>66361</v>
      </c>
      <c r="D124" s="74"/>
      <c r="E124" s="124"/>
      <c r="F124" s="75">
        <f t="shared" si="11"/>
        <v>0</v>
      </c>
    </row>
    <row r="125" spans="1:6" ht="25.5" hidden="1" x14ac:dyDescent="0.25">
      <c r="A125" s="147" t="s">
        <v>342</v>
      </c>
      <c r="B125" s="146" t="s">
        <v>343</v>
      </c>
      <c r="C125" s="74">
        <v>66361</v>
      </c>
      <c r="D125" s="74"/>
      <c r="E125" s="124"/>
      <c r="F125" s="75">
        <f t="shared" si="11"/>
        <v>0</v>
      </c>
    </row>
    <row r="126" spans="1:6" hidden="1" x14ac:dyDescent="0.25">
      <c r="A126" s="148" t="s">
        <v>352</v>
      </c>
      <c r="B126" s="146" t="s">
        <v>353</v>
      </c>
      <c r="C126" s="47"/>
      <c r="D126" s="47"/>
      <c r="E126" s="125"/>
      <c r="F126" s="47"/>
    </row>
    <row r="127" spans="1:6" s="167" customFormat="1" ht="25.5" x14ac:dyDescent="0.25">
      <c r="A127" s="144" t="s">
        <v>525</v>
      </c>
      <c r="B127" s="143" t="s">
        <v>526</v>
      </c>
      <c r="C127" s="165">
        <v>56196004</v>
      </c>
      <c r="D127" s="166"/>
      <c r="E127" s="123"/>
      <c r="F127" s="124">
        <f t="shared" ref="F127:F129" si="12">+E127/C127*100</f>
        <v>0</v>
      </c>
    </row>
    <row r="128" spans="1:6" hidden="1" x14ac:dyDescent="0.25">
      <c r="A128" s="145" t="s">
        <v>481</v>
      </c>
      <c r="B128" s="146" t="s">
        <v>480</v>
      </c>
      <c r="C128" s="74">
        <v>56196004</v>
      </c>
      <c r="D128" s="74"/>
      <c r="E128" s="124"/>
      <c r="F128" s="75">
        <f t="shared" si="12"/>
        <v>0</v>
      </c>
    </row>
    <row r="129" spans="1:6" hidden="1" x14ac:dyDescent="0.25">
      <c r="A129" s="147" t="s">
        <v>193</v>
      </c>
      <c r="B129" s="146" t="s">
        <v>194</v>
      </c>
      <c r="C129" s="74">
        <v>1839729</v>
      </c>
      <c r="D129" s="74"/>
      <c r="E129" s="124"/>
      <c r="F129" s="75">
        <f t="shared" si="12"/>
        <v>0</v>
      </c>
    </row>
    <row r="130" spans="1:6" hidden="1" x14ac:dyDescent="0.25">
      <c r="A130" s="148" t="s">
        <v>197</v>
      </c>
      <c r="B130" s="146" t="s">
        <v>198</v>
      </c>
      <c r="C130" s="47"/>
      <c r="D130" s="47"/>
      <c r="E130" s="125"/>
      <c r="F130" s="47"/>
    </row>
    <row r="131" spans="1:6" hidden="1" x14ac:dyDescent="0.25">
      <c r="A131" s="148" t="s">
        <v>201</v>
      </c>
      <c r="B131" s="146" t="s">
        <v>202</v>
      </c>
      <c r="C131" s="47"/>
      <c r="D131" s="47"/>
      <c r="E131" s="125"/>
      <c r="F131" s="47"/>
    </row>
    <row r="132" spans="1:6" hidden="1" x14ac:dyDescent="0.25">
      <c r="A132" s="148" t="s">
        <v>207</v>
      </c>
      <c r="B132" s="146" t="s">
        <v>206</v>
      </c>
      <c r="C132" s="47"/>
      <c r="D132" s="47"/>
      <c r="E132" s="125"/>
      <c r="F132" s="47"/>
    </row>
    <row r="133" spans="1:6" hidden="1" x14ac:dyDescent="0.25">
      <c r="A133" s="148" t="s">
        <v>212</v>
      </c>
      <c r="B133" s="146" t="s">
        <v>213</v>
      </c>
      <c r="C133" s="47"/>
      <c r="D133" s="47"/>
      <c r="E133" s="125"/>
      <c r="F133" s="47"/>
    </row>
    <row r="134" spans="1:6" hidden="1" x14ac:dyDescent="0.25">
      <c r="A134" s="147" t="s">
        <v>216</v>
      </c>
      <c r="B134" s="146" t="s">
        <v>217</v>
      </c>
      <c r="C134" s="74">
        <v>44056211</v>
      </c>
      <c r="D134" s="74"/>
      <c r="E134" s="124"/>
      <c r="F134" s="75">
        <f>+E134/C134*100</f>
        <v>0</v>
      </c>
    </row>
    <row r="135" spans="1:6" hidden="1" x14ac:dyDescent="0.25">
      <c r="A135" s="148" t="s">
        <v>220</v>
      </c>
      <c r="B135" s="146" t="s">
        <v>221</v>
      </c>
      <c r="C135" s="47"/>
      <c r="D135" s="47"/>
      <c r="E135" s="125"/>
      <c r="F135" s="47"/>
    </row>
    <row r="136" spans="1:6" ht="25.5" hidden="1" x14ac:dyDescent="0.25">
      <c r="A136" s="148" t="s">
        <v>222</v>
      </c>
      <c r="B136" s="146" t="s">
        <v>223</v>
      </c>
      <c r="C136" s="47"/>
      <c r="D136" s="47"/>
      <c r="E136" s="125"/>
      <c r="F136" s="47"/>
    </row>
    <row r="137" spans="1:6" hidden="1" x14ac:dyDescent="0.25">
      <c r="A137" s="148" t="s">
        <v>224</v>
      </c>
      <c r="B137" s="146" t="s">
        <v>225</v>
      </c>
      <c r="C137" s="47"/>
      <c r="D137" s="47"/>
      <c r="E137" s="125"/>
      <c r="F137" s="47"/>
    </row>
    <row r="138" spans="1:6" hidden="1" x14ac:dyDescent="0.25">
      <c r="A138" s="148" t="s">
        <v>226</v>
      </c>
      <c r="B138" s="146" t="s">
        <v>227</v>
      </c>
      <c r="C138" s="47"/>
      <c r="D138" s="47"/>
      <c r="E138" s="125"/>
      <c r="F138" s="47"/>
    </row>
    <row r="139" spans="1:6" hidden="1" x14ac:dyDescent="0.25">
      <c r="A139" s="148" t="s">
        <v>230</v>
      </c>
      <c r="B139" s="146" t="s">
        <v>231</v>
      </c>
      <c r="C139" s="47"/>
      <c r="D139" s="47"/>
      <c r="E139" s="125"/>
      <c r="F139" s="47"/>
    </row>
    <row r="140" spans="1:6" hidden="1" x14ac:dyDescent="0.25">
      <c r="A140" s="148" t="s">
        <v>232</v>
      </c>
      <c r="B140" s="146" t="s">
        <v>233</v>
      </c>
      <c r="C140" s="47"/>
      <c r="D140" s="47"/>
      <c r="E140" s="125"/>
      <c r="F140" s="47"/>
    </row>
    <row r="141" spans="1:6" hidden="1" x14ac:dyDescent="0.25">
      <c r="A141" s="148" t="s">
        <v>234</v>
      </c>
      <c r="B141" s="146" t="s">
        <v>235</v>
      </c>
      <c r="C141" s="47"/>
      <c r="D141" s="47"/>
      <c r="E141" s="125"/>
      <c r="F141" s="47"/>
    </row>
    <row r="142" spans="1:6" ht="25.5" hidden="1" x14ac:dyDescent="0.25">
      <c r="A142" s="148" t="s">
        <v>236</v>
      </c>
      <c r="B142" s="146" t="s">
        <v>237</v>
      </c>
      <c r="C142" s="47"/>
      <c r="D142" s="47"/>
      <c r="E142" s="125"/>
      <c r="F142" s="47"/>
    </row>
    <row r="143" spans="1:6" hidden="1" x14ac:dyDescent="0.25">
      <c r="A143" s="148" t="s">
        <v>238</v>
      </c>
      <c r="B143" s="146" t="s">
        <v>239</v>
      </c>
      <c r="C143" s="47"/>
      <c r="D143" s="47"/>
      <c r="E143" s="125"/>
      <c r="F143" s="47"/>
    </row>
    <row r="144" spans="1:6" hidden="1" x14ac:dyDescent="0.25">
      <c r="A144" s="148" t="s">
        <v>240</v>
      </c>
      <c r="B144" s="146" t="s">
        <v>241</v>
      </c>
      <c r="C144" s="47"/>
      <c r="D144" s="47"/>
      <c r="E144" s="125"/>
      <c r="F144" s="47"/>
    </row>
    <row r="145" spans="1:6" hidden="1" x14ac:dyDescent="0.25">
      <c r="A145" s="148" t="s">
        <v>244</v>
      </c>
      <c r="B145" s="146" t="s">
        <v>245</v>
      </c>
      <c r="C145" s="47"/>
      <c r="D145" s="47"/>
      <c r="E145" s="125"/>
      <c r="F145" s="47"/>
    </row>
    <row r="146" spans="1:6" hidden="1" x14ac:dyDescent="0.25">
      <c r="A146" s="148" t="s">
        <v>246</v>
      </c>
      <c r="B146" s="146" t="s">
        <v>247</v>
      </c>
      <c r="C146" s="47"/>
      <c r="D146" s="47"/>
      <c r="E146" s="125"/>
      <c r="F146" s="47"/>
    </row>
    <row r="147" spans="1:6" hidden="1" x14ac:dyDescent="0.25">
      <c r="A147" s="148" t="s">
        <v>248</v>
      </c>
      <c r="B147" s="146" t="s">
        <v>249</v>
      </c>
      <c r="C147" s="47"/>
      <c r="D147" s="47"/>
      <c r="E147" s="125"/>
      <c r="F147" s="47"/>
    </row>
    <row r="148" spans="1:6" hidden="1" x14ac:dyDescent="0.25">
      <c r="A148" s="148" t="s">
        <v>250</v>
      </c>
      <c r="B148" s="146" t="s">
        <v>251</v>
      </c>
      <c r="C148" s="47"/>
      <c r="D148" s="47"/>
      <c r="E148" s="125"/>
      <c r="F148" s="47"/>
    </row>
    <row r="149" spans="1:6" hidden="1" x14ac:dyDescent="0.25">
      <c r="A149" s="148" t="s">
        <v>252</v>
      </c>
      <c r="B149" s="146" t="s">
        <v>253</v>
      </c>
      <c r="C149" s="47"/>
      <c r="D149" s="47"/>
      <c r="E149" s="125"/>
      <c r="F149" s="47"/>
    </row>
    <row r="150" spans="1:6" hidden="1" x14ac:dyDescent="0.25">
      <c r="A150" s="148" t="s">
        <v>254</v>
      </c>
      <c r="B150" s="146" t="s">
        <v>255</v>
      </c>
      <c r="C150" s="47"/>
      <c r="D150" s="47"/>
      <c r="E150" s="125"/>
      <c r="F150" s="47"/>
    </row>
    <row r="151" spans="1:6" hidden="1" x14ac:dyDescent="0.25">
      <c r="A151" s="148" t="s">
        <v>256</v>
      </c>
      <c r="B151" s="146" t="s">
        <v>257</v>
      </c>
      <c r="C151" s="47"/>
      <c r="D151" s="47"/>
      <c r="E151" s="125"/>
      <c r="F151" s="47"/>
    </row>
    <row r="152" spans="1:6" hidden="1" x14ac:dyDescent="0.25">
      <c r="A152" s="148" t="s">
        <v>258</v>
      </c>
      <c r="B152" s="146" t="s">
        <v>259</v>
      </c>
      <c r="C152" s="47"/>
      <c r="D152" s="47"/>
      <c r="E152" s="125"/>
      <c r="F152" s="47"/>
    </row>
    <row r="153" spans="1:6" hidden="1" x14ac:dyDescent="0.25">
      <c r="A153" s="148" t="s">
        <v>260</v>
      </c>
      <c r="B153" s="146" t="s">
        <v>261</v>
      </c>
      <c r="C153" s="47"/>
      <c r="D153" s="47"/>
      <c r="E153" s="125"/>
      <c r="F153" s="47"/>
    </row>
    <row r="154" spans="1:6" hidden="1" x14ac:dyDescent="0.25">
      <c r="A154" s="148" t="s">
        <v>264</v>
      </c>
      <c r="B154" s="146" t="s">
        <v>263</v>
      </c>
      <c r="C154" s="47"/>
      <c r="D154" s="47"/>
      <c r="E154" s="125"/>
      <c r="F154" s="47"/>
    </row>
    <row r="155" spans="1:6" ht="25.5" hidden="1" x14ac:dyDescent="0.25">
      <c r="A155" s="148" t="s">
        <v>267</v>
      </c>
      <c r="B155" s="146" t="s">
        <v>268</v>
      </c>
      <c r="C155" s="47"/>
      <c r="D155" s="47"/>
      <c r="E155" s="125"/>
      <c r="F155" s="47"/>
    </row>
    <row r="156" spans="1:6" hidden="1" x14ac:dyDescent="0.25">
      <c r="A156" s="148" t="s">
        <v>269</v>
      </c>
      <c r="B156" s="146" t="s">
        <v>270</v>
      </c>
      <c r="C156" s="47"/>
      <c r="D156" s="47"/>
      <c r="E156" s="125"/>
      <c r="F156" s="47"/>
    </row>
    <row r="157" spans="1:6" hidden="1" x14ac:dyDescent="0.25">
      <c r="A157" s="148" t="s">
        <v>271</v>
      </c>
      <c r="B157" s="146" t="s">
        <v>272</v>
      </c>
      <c r="C157" s="47"/>
      <c r="D157" s="47"/>
      <c r="E157" s="125"/>
      <c r="F157" s="47"/>
    </row>
    <row r="158" spans="1:6" hidden="1" x14ac:dyDescent="0.25">
      <c r="A158" s="148" t="s">
        <v>273</v>
      </c>
      <c r="B158" s="146" t="s">
        <v>274</v>
      </c>
      <c r="C158" s="47"/>
      <c r="D158" s="47"/>
      <c r="E158" s="125"/>
      <c r="F158" s="47"/>
    </row>
    <row r="159" spans="1:6" hidden="1" x14ac:dyDescent="0.25">
      <c r="A159" s="148" t="s">
        <v>275</v>
      </c>
      <c r="B159" s="146" t="s">
        <v>276</v>
      </c>
      <c r="C159" s="47"/>
      <c r="D159" s="47"/>
      <c r="E159" s="125"/>
      <c r="F159" s="47"/>
    </row>
    <row r="160" spans="1:6" hidden="1" x14ac:dyDescent="0.25">
      <c r="A160" s="148" t="s">
        <v>279</v>
      </c>
      <c r="B160" s="146" t="s">
        <v>266</v>
      </c>
      <c r="C160" s="47"/>
      <c r="D160" s="47"/>
      <c r="E160" s="125"/>
      <c r="F160" s="47"/>
    </row>
    <row r="161" spans="1:6" hidden="1" x14ac:dyDescent="0.25">
      <c r="A161" s="147" t="s">
        <v>280</v>
      </c>
      <c r="B161" s="146" t="s">
        <v>281</v>
      </c>
      <c r="C161" s="74">
        <v>392254</v>
      </c>
      <c r="D161" s="74"/>
      <c r="E161" s="124"/>
      <c r="F161" s="75">
        <f>+E161/C161*100</f>
        <v>0</v>
      </c>
    </row>
    <row r="162" spans="1:6" hidden="1" x14ac:dyDescent="0.25">
      <c r="A162" s="148" t="s">
        <v>290</v>
      </c>
      <c r="B162" s="146" t="s">
        <v>291</v>
      </c>
      <c r="C162" s="47"/>
      <c r="D162" s="47"/>
      <c r="E162" s="125"/>
      <c r="F162" s="47"/>
    </row>
    <row r="163" spans="1:6" hidden="1" x14ac:dyDescent="0.25">
      <c r="A163" s="148" t="s">
        <v>296</v>
      </c>
      <c r="B163" s="146" t="s">
        <v>297</v>
      </c>
      <c r="C163" s="47"/>
      <c r="D163" s="47"/>
      <c r="E163" s="125"/>
      <c r="F163" s="47"/>
    </row>
    <row r="164" spans="1:6" ht="25.5" hidden="1" x14ac:dyDescent="0.25">
      <c r="A164" s="147" t="s">
        <v>342</v>
      </c>
      <c r="B164" s="146" t="s">
        <v>343</v>
      </c>
      <c r="C164" s="74">
        <v>1780790</v>
      </c>
      <c r="D164" s="74"/>
      <c r="E164" s="124"/>
      <c r="F164" s="75">
        <f>+E164/C164*100</f>
        <v>0</v>
      </c>
    </row>
    <row r="165" spans="1:6" hidden="1" x14ac:dyDescent="0.25">
      <c r="A165" s="148" t="s">
        <v>352</v>
      </c>
      <c r="B165" s="146" t="s">
        <v>353</v>
      </c>
      <c r="C165" s="47"/>
      <c r="D165" s="47"/>
      <c r="E165" s="125"/>
      <c r="F165" s="47"/>
    </row>
    <row r="166" spans="1:6" hidden="1" x14ac:dyDescent="0.25">
      <c r="A166" s="148" t="s">
        <v>354</v>
      </c>
      <c r="B166" s="146" t="s">
        <v>355</v>
      </c>
      <c r="C166" s="47"/>
      <c r="D166" s="47"/>
      <c r="E166" s="125"/>
      <c r="F166" s="47"/>
    </row>
    <row r="167" spans="1:6" hidden="1" x14ac:dyDescent="0.25">
      <c r="A167" s="147" t="s">
        <v>358</v>
      </c>
      <c r="B167" s="146" t="s">
        <v>359</v>
      </c>
      <c r="C167" s="74">
        <v>30719</v>
      </c>
      <c r="D167" s="74"/>
      <c r="E167" s="124"/>
      <c r="F167" s="75">
        <f>+E167/C167*100</f>
        <v>0</v>
      </c>
    </row>
    <row r="168" spans="1:6" hidden="1" x14ac:dyDescent="0.25">
      <c r="A168" s="148" t="s">
        <v>361</v>
      </c>
      <c r="B168" s="146" t="s">
        <v>362</v>
      </c>
      <c r="C168" s="47"/>
      <c r="D168" s="47"/>
      <c r="E168" s="125"/>
      <c r="F168" s="47"/>
    </row>
    <row r="169" spans="1:6" ht="25.5" hidden="1" x14ac:dyDescent="0.25">
      <c r="A169" s="147" t="s">
        <v>387</v>
      </c>
      <c r="B169" s="146" t="s">
        <v>388</v>
      </c>
      <c r="C169" s="74">
        <v>59339</v>
      </c>
      <c r="D169" s="74"/>
      <c r="E169" s="124"/>
      <c r="F169" s="75">
        <f>+E169/C169*100</f>
        <v>0</v>
      </c>
    </row>
    <row r="170" spans="1:6" hidden="1" x14ac:dyDescent="0.25">
      <c r="A170" s="148" t="s">
        <v>394</v>
      </c>
      <c r="B170" s="146" t="s">
        <v>395</v>
      </c>
      <c r="C170" s="47"/>
      <c r="D170" s="47"/>
      <c r="E170" s="125"/>
      <c r="F170" s="47"/>
    </row>
    <row r="171" spans="1:6" hidden="1" x14ac:dyDescent="0.25">
      <c r="A171" s="148" t="s">
        <v>396</v>
      </c>
      <c r="B171" s="146" t="s">
        <v>161</v>
      </c>
      <c r="C171" s="47"/>
      <c r="D171" s="47"/>
      <c r="E171" s="125"/>
      <c r="F171" s="47"/>
    </row>
    <row r="172" spans="1:6" ht="25.5" hidden="1" x14ac:dyDescent="0.25">
      <c r="A172" s="147" t="s">
        <v>399</v>
      </c>
      <c r="B172" s="146" t="s">
        <v>400</v>
      </c>
      <c r="C172" s="74">
        <v>6192354</v>
      </c>
      <c r="D172" s="74"/>
      <c r="E172" s="124"/>
      <c r="F172" s="75">
        <f>+E172/C172*100</f>
        <v>0</v>
      </c>
    </row>
    <row r="173" spans="1:6" hidden="1" x14ac:dyDescent="0.25">
      <c r="A173" s="148" t="s">
        <v>404</v>
      </c>
      <c r="B173" s="146" t="s">
        <v>169</v>
      </c>
      <c r="C173" s="47"/>
      <c r="D173" s="47"/>
      <c r="E173" s="125"/>
      <c r="F173" s="47"/>
    </row>
    <row r="174" spans="1:6" hidden="1" x14ac:dyDescent="0.25">
      <c r="A174" s="148" t="s">
        <v>409</v>
      </c>
      <c r="B174" s="146" t="s">
        <v>173</v>
      </c>
      <c r="C174" s="47"/>
      <c r="D174" s="47"/>
      <c r="E174" s="125"/>
      <c r="F174" s="47"/>
    </row>
    <row r="175" spans="1:6" hidden="1" x14ac:dyDescent="0.25">
      <c r="A175" s="148" t="s">
        <v>410</v>
      </c>
      <c r="B175" s="146" t="s">
        <v>411</v>
      </c>
      <c r="C175" s="47"/>
      <c r="D175" s="47"/>
      <c r="E175" s="125"/>
      <c r="F175" s="47"/>
    </row>
    <row r="176" spans="1:6" hidden="1" x14ac:dyDescent="0.25">
      <c r="A176" s="148" t="s">
        <v>412</v>
      </c>
      <c r="B176" s="146" t="s">
        <v>174</v>
      </c>
      <c r="C176" s="47"/>
      <c r="D176" s="47"/>
      <c r="E176" s="125"/>
      <c r="F176" s="47"/>
    </row>
    <row r="177" spans="1:6" hidden="1" x14ac:dyDescent="0.25">
      <c r="A177" s="148" t="s">
        <v>413</v>
      </c>
      <c r="B177" s="146" t="s">
        <v>414</v>
      </c>
      <c r="C177" s="47"/>
      <c r="D177" s="47"/>
      <c r="E177" s="125"/>
      <c r="F177" s="47"/>
    </row>
    <row r="178" spans="1:6" hidden="1" x14ac:dyDescent="0.25">
      <c r="A178" s="148" t="s">
        <v>415</v>
      </c>
      <c r="B178" s="146" t="s">
        <v>416</v>
      </c>
      <c r="C178" s="47"/>
      <c r="D178" s="47"/>
      <c r="E178" s="125"/>
      <c r="F178" s="47"/>
    </row>
    <row r="179" spans="1:6" hidden="1" x14ac:dyDescent="0.25">
      <c r="A179" s="148" t="s">
        <v>417</v>
      </c>
      <c r="B179" s="146" t="s">
        <v>176</v>
      </c>
      <c r="C179" s="47"/>
      <c r="D179" s="47"/>
      <c r="E179" s="125"/>
      <c r="F179" s="47"/>
    </row>
    <row r="180" spans="1:6" hidden="1" x14ac:dyDescent="0.25">
      <c r="A180" s="148" t="s">
        <v>418</v>
      </c>
      <c r="B180" s="146" t="s">
        <v>178</v>
      </c>
      <c r="C180" s="47"/>
      <c r="D180" s="47"/>
      <c r="E180" s="125"/>
      <c r="F180" s="47"/>
    </row>
    <row r="181" spans="1:6" hidden="1" x14ac:dyDescent="0.25">
      <c r="A181" s="148" t="s">
        <v>425</v>
      </c>
      <c r="B181" s="146" t="s">
        <v>426</v>
      </c>
      <c r="C181" s="47"/>
      <c r="D181" s="47"/>
      <c r="E181" s="125"/>
      <c r="F181" s="47"/>
    </row>
    <row r="182" spans="1:6" hidden="1" x14ac:dyDescent="0.25">
      <c r="A182" s="148" t="s">
        <v>438</v>
      </c>
      <c r="B182" s="146" t="s">
        <v>439</v>
      </c>
      <c r="C182" s="47"/>
      <c r="D182" s="47"/>
      <c r="E182" s="125"/>
      <c r="F182" s="47"/>
    </row>
    <row r="183" spans="1:6" ht="25.5" hidden="1" x14ac:dyDescent="0.25">
      <c r="A183" s="147" t="s">
        <v>456</v>
      </c>
      <c r="B183" s="146" t="s">
        <v>457</v>
      </c>
      <c r="C183" s="74">
        <v>1844608</v>
      </c>
      <c r="D183" s="74"/>
      <c r="E183" s="124"/>
      <c r="F183" s="75">
        <f>+E183/C183*100</f>
        <v>0</v>
      </c>
    </row>
    <row r="184" spans="1:6" hidden="1" x14ac:dyDescent="0.25">
      <c r="A184" s="148" t="s">
        <v>460</v>
      </c>
      <c r="B184" s="146" t="s">
        <v>459</v>
      </c>
      <c r="C184" s="47"/>
      <c r="D184" s="47"/>
      <c r="E184" s="125"/>
      <c r="F184" s="47"/>
    </row>
    <row r="185" spans="1:6" ht="25.5" hidden="1" x14ac:dyDescent="0.25">
      <c r="A185" s="72" t="s">
        <v>618</v>
      </c>
      <c r="B185" s="73" t="s">
        <v>619</v>
      </c>
      <c r="C185" s="60">
        <v>1259138</v>
      </c>
      <c r="D185" s="60"/>
      <c r="E185" s="123"/>
      <c r="F185" s="75">
        <f>+E185/C185*100</f>
        <v>0</v>
      </c>
    </row>
    <row r="186" spans="1:6" hidden="1" x14ac:dyDescent="0.25">
      <c r="A186" s="48" t="s">
        <v>193</v>
      </c>
      <c r="B186" s="46" t="s">
        <v>482</v>
      </c>
      <c r="C186" s="76"/>
      <c r="D186" s="76"/>
      <c r="E186" s="124"/>
      <c r="F186" s="76"/>
    </row>
    <row r="187" spans="1:6" hidden="1" x14ac:dyDescent="0.25">
      <c r="A187" s="65" t="s">
        <v>216</v>
      </c>
      <c r="B187" s="46" t="s">
        <v>217</v>
      </c>
      <c r="C187" s="76"/>
      <c r="D187" s="76"/>
      <c r="E187" s="124"/>
      <c r="F187" s="76"/>
    </row>
    <row r="188" spans="1:6" hidden="1" x14ac:dyDescent="0.25">
      <c r="A188" s="51" t="s">
        <v>232</v>
      </c>
      <c r="B188" s="46" t="s">
        <v>233</v>
      </c>
      <c r="C188" s="47"/>
      <c r="D188" s="47"/>
      <c r="E188" s="125"/>
      <c r="F188" s="47"/>
    </row>
    <row r="189" spans="1:6" hidden="1" x14ac:dyDescent="0.25">
      <c r="A189" s="48" t="s">
        <v>444</v>
      </c>
      <c r="B189" s="46" t="s">
        <v>484</v>
      </c>
      <c r="C189" s="74">
        <v>35800</v>
      </c>
      <c r="D189" s="74"/>
      <c r="E189" s="124"/>
      <c r="F189" s="75">
        <f>+E189/C189*100</f>
        <v>0</v>
      </c>
    </row>
    <row r="190" spans="1:6" hidden="1" x14ac:dyDescent="0.25">
      <c r="A190" s="65" t="s">
        <v>193</v>
      </c>
      <c r="B190" s="46" t="s">
        <v>194</v>
      </c>
      <c r="C190" s="74">
        <v>2150</v>
      </c>
      <c r="D190" s="76"/>
      <c r="E190" s="124"/>
      <c r="F190" s="76"/>
    </row>
    <row r="191" spans="1:6" hidden="1" x14ac:dyDescent="0.25">
      <c r="A191" s="51" t="s">
        <v>197</v>
      </c>
      <c r="B191" s="46" t="s">
        <v>198</v>
      </c>
      <c r="C191" s="47"/>
      <c r="D191" s="47"/>
      <c r="E191" s="125"/>
      <c r="F191" s="47"/>
    </row>
    <row r="192" spans="1:6" hidden="1" x14ac:dyDescent="0.25">
      <c r="A192" s="51" t="s">
        <v>212</v>
      </c>
      <c r="B192" s="46" t="s">
        <v>213</v>
      </c>
      <c r="C192" s="47"/>
      <c r="D192" s="47"/>
      <c r="E192" s="125"/>
      <c r="F192" s="47"/>
    </row>
    <row r="193" spans="1:6" hidden="1" x14ac:dyDescent="0.25">
      <c r="A193" s="65" t="s">
        <v>216</v>
      </c>
      <c r="B193" s="46" t="s">
        <v>217</v>
      </c>
      <c r="C193" s="74">
        <v>33650</v>
      </c>
      <c r="D193" s="74"/>
      <c r="E193" s="124"/>
      <c r="F193" s="75">
        <f>+E193/C193*100</f>
        <v>0</v>
      </c>
    </row>
    <row r="194" spans="1:6" hidden="1" x14ac:dyDescent="0.25">
      <c r="A194" s="51" t="s">
        <v>220</v>
      </c>
      <c r="B194" s="46" t="s">
        <v>221</v>
      </c>
      <c r="C194" s="47"/>
      <c r="D194" s="47"/>
      <c r="E194" s="125"/>
      <c r="F194" s="47"/>
    </row>
    <row r="195" spans="1:6" hidden="1" x14ac:dyDescent="0.25">
      <c r="A195" s="51" t="s">
        <v>256</v>
      </c>
      <c r="B195" s="46" t="s">
        <v>257</v>
      </c>
      <c r="C195" s="47"/>
      <c r="D195" s="47"/>
      <c r="E195" s="125"/>
      <c r="F195" s="47"/>
    </row>
    <row r="196" spans="1:6" hidden="1" x14ac:dyDescent="0.25">
      <c r="A196" s="51" t="s">
        <v>260</v>
      </c>
      <c r="B196" s="46" t="s">
        <v>261</v>
      </c>
      <c r="C196" s="47"/>
      <c r="D196" s="47"/>
      <c r="E196" s="125"/>
      <c r="F196" s="47"/>
    </row>
    <row r="197" spans="1:6" hidden="1" x14ac:dyDescent="0.25">
      <c r="A197" s="51" t="s">
        <v>264</v>
      </c>
      <c r="B197" s="46" t="s">
        <v>263</v>
      </c>
      <c r="C197" s="47"/>
      <c r="D197" s="47"/>
      <c r="E197" s="125"/>
      <c r="F197" s="47"/>
    </row>
    <row r="198" spans="1:6" hidden="1" x14ac:dyDescent="0.25">
      <c r="A198" s="51" t="s">
        <v>271</v>
      </c>
      <c r="B198" s="46" t="s">
        <v>272</v>
      </c>
      <c r="C198" s="47"/>
      <c r="D198" s="47"/>
      <c r="E198" s="125"/>
      <c r="F198" s="47"/>
    </row>
    <row r="199" spans="1:6" hidden="1" x14ac:dyDescent="0.25">
      <c r="A199" s="48" t="s">
        <v>487</v>
      </c>
      <c r="B199" s="46" t="s">
        <v>488</v>
      </c>
      <c r="C199" s="74">
        <v>259202</v>
      </c>
      <c r="D199" s="74"/>
      <c r="E199" s="124"/>
      <c r="F199" s="75">
        <f t="shared" ref="F199:F200" si="13">+E199/C199*100</f>
        <v>0</v>
      </c>
    </row>
    <row r="200" spans="1:6" hidden="1" x14ac:dyDescent="0.25">
      <c r="A200" s="65" t="s">
        <v>193</v>
      </c>
      <c r="B200" s="46" t="s">
        <v>194</v>
      </c>
      <c r="C200" s="74">
        <v>10941</v>
      </c>
      <c r="D200" s="74"/>
      <c r="E200" s="124"/>
      <c r="F200" s="75">
        <f t="shared" si="13"/>
        <v>0</v>
      </c>
    </row>
    <row r="201" spans="1:6" hidden="1" x14ac:dyDescent="0.25">
      <c r="A201" s="51" t="s">
        <v>197</v>
      </c>
      <c r="B201" s="46" t="s">
        <v>198</v>
      </c>
      <c r="C201" s="47"/>
      <c r="D201" s="47"/>
      <c r="E201" s="125"/>
      <c r="F201" s="47"/>
    </row>
    <row r="202" spans="1:6" hidden="1" x14ac:dyDescent="0.25">
      <c r="A202" s="51" t="s">
        <v>207</v>
      </c>
      <c r="B202" s="46" t="s">
        <v>206</v>
      </c>
      <c r="C202" s="47"/>
      <c r="D202" s="47"/>
      <c r="E202" s="125"/>
      <c r="F202" s="47"/>
    </row>
    <row r="203" spans="1:6" hidden="1" x14ac:dyDescent="0.25">
      <c r="A203" s="51" t="s">
        <v>212</v>
      </c>
      <c r="B203" s="46" t="s">
        <v>213</v>
      </c>
      <c r="C203" s="47"/>
      <c r="D203" s="47"/>
      <c r="E203" s="125"/>
      <c r="F203" s="47"/>
    </row>
    <row r="204" spans="1:6" hidden="1" x14ac:dyDescent="0.25">
      <c r="A204" s="65" t="s">
        <v>216</v>
      </c>
      <c r="B204" s="46" t="s">
        <v>217</v>
      </c>
      <c r="C204" s="74">
        <v>169761</v>
      </c>
      <c r="D204" s="74"/>
      <c r="E204" s="124"/>
      <c r="F204" s="75">
        <f>+E204/C204*100</f>
        <v>0</v>
      </c>
    </row>
    <row r="205" spans="1:6" hidden="1" x14ac:dyDescent="0.25">
      <c r="A205" s="51" t="s">
        <v>220</v>
      </c>
      <c r="B205" s="46" t="s">
        <v>221</v>
      </c>
      <c r="C205" s="47"/>
      <c r="D205" s="47"/>
      <c r="E205" s="125"/>
      <c r="F205" s="47"/>
    </row>
    <row r="206" spans="1:6" hidden="1" x14ac:dyDescent="0.25">
      <c r="A206" s="51" t="s">
        <v>224</v>
      </c>
      <c r="B206" s="46" t="s">
        <v>225</v>
      </c>
      <c r="C206" s="47"/>
      <c r="D206" s="47"/>
      <c r="E206" s="125"/>
      <c r="F206" s="47"/>
    </row>
    <row r="207" spans="1:6" hidden="1" x14ac:dyDescent="0.25">
      <c r="A207" s="51" t="s">
        <v>230</v>
      </c>
      <c r="B207" s="46" t="s">
        <v>231</v>
      </c>
      <c r="C207" s="47"/>
      <c r="D207" s="47"/>
      <c r="E207" s="125"/>
      <c r="F207" s="47"/>
    </row>
    <row r="208" spans="1:6" hidden="1" x14ac:dyDescent="0.25">
      <c r="A208" s="51" t="s">
        <v>232</v>
      </c>
      <c r="B208" s="46" t="s">
        <v>233</v>
      </c>
      <c r="C208" s="47"/>
      <c r="D208" s="47"/>
      <c r="E208" s="125"/>
      <c r="F208" s="47"/>
    </row>
    <row r="209" spans="1:6" hidden="1" x14ac:dyDescent="0.25">
      <c r="A209" s="51" t="s">
        <v>234</v>
      </c>
      <c r="B209" s="46" t="s">
        <v>235</v>
      </c>
      <c r="C209" s="47"/>
      <c r="D209" s="47"/>
      <c r="E209" s="125"/>
      <c r="F209" s="47"/>
    </row>
    <row r="210" spans="1:6" hidden="1" x14ac:dyDescent="0.25">
      <c r="A210" s="51" t="s">
        <v>244</v>
      </c>
      <c r="B210" s="46" t="s">
        <v>245</v>
      </c>
      <c r="C210" s="47"/>
      <c r="D210" s="47"/>
      <c r="E210" s="125"/>
      <c r="F210" s="47"/>
    </row>
    <row r="211" spans="1:6" hidden="1" x14ac:dyDescent="0.25">
      <c r="A211" s="51" t="s">
        <v>248</v>
      </c>
      <c r="B211" s="46" t="s">
        <v>249</v>
      </c>
      <c r="C211" s="47"/>
      <c r="D211" s="47"/>
      <c r="E211" s="125"/>
      <c r="F211" s="47"/>
    </row>
    <row r="212" spans="1:6" hidden="1" x14ac:dyDescent="0.25">
      <c r="A212" s="51" t="s">
        <v>252</v>
      </c>
      <c r="B212" s="46" t="s">
        <v>253</v>
      </c>
      <c r="C212" s="47"/>
      <c r="D212" s="47"/>
      <c r="E212" s="125"/>
      <c r="F212" s="47"/>
    </row>
    <row r="213" spans="1:6" hidden="1" x14ac:dyDescent="0.25">
      <c r="A213" s="51" t="s">
        <v>256</v>
      </c>
      <c r="B213" s="46" t="s">
        <v>257</v>
      </c>
      <c r="C213" s="47"/>
      <c r="D213" s="47"/>
      <c r="E213" s="125"/>
      <c r="F213" s="47"/>
    </row>
    <row r="214" spans="1:6" hidden="1" x14ac:dyDescent="0.25">
      <c r="A214" s="51" t="s">
        <v>258</v>
      </c>
      <c r="B214" s="46" t="s">
        <v>259</v>
      </c>
      <c r="C214" s="47"/>
      <c r="D214" s="47"/>
      <c r="E214" s="125"/>
      <c r="F214" s="47"/>
    </row>
    <row r="215" spans="1:6" hidden="1" x14ac:dyDescent="0.25">
      <c r="A215" s="51" t="s">
        <v>260</v>
      </c>
      <c r="B215" s="46" t="s">
        <v>261</v>
      </c>
      <c r="C215" s="47"/>
      <c r="D215" s="47"/>
      <c r="E215" s="125"/>
      <c r="F215" s="47"/>
    </row>
    <row r="216" spans="1:6" hidden="1" x14ac:dyDescent="0.25">
      <c r="A216" s="51" t="s">
        <v>264</v>
      </c>
      <c r="B216" s="46" t="s">
        <v>263</v>
      </c>
      <c r="C216" s="47"/>
      <c r="D216" s="47"/>
      <c r="E216" s="125"/>
      <c r="F216" s="47"/>
    </row>
    <row r="217" spans="1:6" hidden="1" x14ac:dyDescent="0.25">
      <c r="A217" s="51" t="s">
        <v>271</v>
      </c>
      <c r="B217" s="46" t="s">
        <v>272</v>
      </c>
      <c r="C217" s="47"/>
      <c r="D217" s="47"/>
      <c r="E217" s="125"/>
      <c r="F217" s="47"/>
    </row>
    <row r="218" spans="1:6" hidden="1" x14ac:dyDescent="0.25">
      <c r="A218" s="51" t="s">
        <v>279</v>
      </c>
      <c r="B218" s="46" t="s">
        <v>266</v>
      </c>
      <c r="C218" s="47"/>
      <c r="D218" s="47"/>
      <c r="E218" s="125"/>
      <c r="F218" s="47"/>
    </row>
    <row r="219" spans="1:6" ht="25.5" hidden="1" x14ac:dyDescent="0.25">
      <c r="A219" s="65" t="s">
        <v>399</v>
      </c>
      <c r="B219" s="46" t="s">
        <v>400</v>
      </c>
      <c r="C219" s="74">
        <v>78500</v>
      </c>
      <c r="D219" s="74"/>
      <c r="E219" s="124"/>
      <c r="F219" s="75">
        <f>+E219/C219*100</f>
        <v>0</v>
      </c>
    </row>
    <row r="220" spans="1:6" hidden="1" x14ac:dyDescent="0.25">
      <c r="A220" s="51" t="s">
        <v>409</v>
      </c>
      <c r="B220" s="46" t="s">
        <v>173</v>
      </c>
      <c r="C220" s="47"/>
      <c r="D220" s="47"/>
      <c r="E220" s="125"/>
      <c r="F220" s="47"/>
    </row>
    <row r="221" spans="1:6" hidden="1" x14ac:dyDescent="0.25">
      <c r="A221" s="48" t="s">
        <v>489</v>
      </c>
      <c r="B221" s="46" t="s">
        <v>490</v>
      </c>
      <c r="C221" s="74">
        <v>951762</v>
      </c>
      <c r="D221" s="74"/>
      <c r="E221" s="124"/>
      <c r="F221" s="75">
        <f t="shared" ref="F221:F222" si="14">+E221/C221*100</f>
        <v>0</v>
      </c>
    </row>
    <row r="222" spans="1:6" hidden="1" x14ac:dyDescent="0.25">
      <c r="A222" s="65" t="s">
        <v>193</v>
      </c>
      <c r="B222" s="46" t="s">
        <v>194</v>
      </c>
      <c r="C222" s="74">
        <v>40658</v>
      </c>
      <c r="D222" s="74"/>
      <c r="E222" s="124"/>
      <c r="F222" s="75">
        <f t="shared" si="14"/>
        <v>0</v>
      </c>
    </row>
    <row r="223" spans="1:6" hidden="1" x14ac:dyDescent="0.25">
      <c r="A223" s="51" t="s">
        <v>197</v>
      </c>
      <c r="B223" s="46" t="s">
        <v>198</v>
      </c>
      <c r="C223" s="47"/>
      <c r="D223" s="47"/>
      <c r="E223" s="125"/>
      <c r="F223" s="47"/>
    </row>
    <row r="224" spans="1:6" hidden="1" x14ac:dyDescent="0.25">
      <c r="A224" s="51" t="s">
        <v>207</v>
      </c>
      <c r="B224" s="46" t="s">
        <v>206</v>
      </c>
      <c r="C224" s="47"/>
      <c r="D224" s="47"/>
      <c r="E224" s="125"/>
      <c r="F224" s="47"/>
    </row>
    <row r="225" spans="1:6" hidden="1" x14ac:dyDescent="0.25">
      <c r="A225" s="51" t="s">
        <v>212</v>
      </c>
      <c r="B225" s="46" t="s">
        <v>213</v>
      </c>
      <c r="C225" s="47"/>
      <c r="D225" s="47"/>
      <c r="E225" s="125"/>
      <c r="F225" s="47"/>
    </row>
    <row r="226" spans="1:6" hidden="1" x14ac:dyDescent="0.25">
      <c r="A226" s="65" t="s">
        <v>216</v>
      </c>
      <c r="B226" s="46" t="s">
        <v>217</v>
      </c>
      <c r="C226" s="74">
        <v>371518</v>
      </c>
      <c r="D226" s="74"/>
      <c r="E226" s="124"/>
      <c r="F226" s="75">
        <f>+E226/C226*100</f>
        <v>0</v>
      </c>
    </row>
    <row r="227" spans="1:6" hidden="1" x14ac:dyDescent="0.25">
      <c r="A227" s="51" t="s">
        <v>220</v>
      </c>
      <c r="B227" s="46" t="s">
        <v>221</v>
      </c>
      <c r="C227" s="47"/>
      <c r="D227" s="47"/>
      <c r="E227" s="125"/>
      <c r="F227" s="47"/>
    </row>
    <row r="228" spans="1:6" ht="25.5" hidden="1" x14ac:dyDescent="0.25">
      <c r="A228" s="51" t="s">
        <v>222</v>
      </c>
      <c r="B228" s="46" t="s">
        <v>223</v>
      </c>
      <c r="C228" s="47"/>
      <c r="D228" s="47"/>
      <c r="E228" s="125"/>
      <c r="F228" s="47"/>
    </row>
    <row r="229" spans="1:6" hidden="1" x14ac:dyDescent="0.25">
      <c r="A229" s="51" t="s">
        <v>224</v>
      </c>
      <c r="B229" s="46" t="s">
        <v>225</v>
      </c>
      <c r="C229" s="47"/>
      <c r="D229" s="47"/>
      <c r="E229" s="125"/>
      <c r="F229" s="47"/>
    </row>
    <row r="230" spans="1:6" hidden="1" x14ac:dyDescent="0.25">
      <c r="A230" s="51" t="s">
        <v>230</v>
      </c>
      <c r="B230" s="46" t="s">
        <v>231</v>
      </c>
      <c r="C230" s="47"/>
      <c r="D230" s="47"/>
      <c r="E230" s="125"/>
      <c r="F230" s="47"/>
    </row>
    <row r="231" spans="1:6" hidden="1" x14ac:dyDescent="0.25">
      <c r="A231" s="51" t="s">
        <v>232</v>
      </c>
      <c r="B231" s="46" t="s">
        <v>233</v>
      </c>
      <c r="C231" s="47"/>
      <c r="D231" s="47"/>
      <c r="E231" s="125"/>
      <c r="F231" s="47"/>
    </row>
    <row r="232" spans="1:6" hidden="1" x14ac:dyDescent="0.25">
      <c r="A232" s="51" t="s">
        <v>234</v>
      </c>
      <c r="B232" s="46" t="s">
        <v>235</v>
      </c>
      <c r="C232" s="47"/>
      <c r="D232" s="47"/>
      <c r="E232" s="125"/>
      <c r="F232" s="47"/>
    </row>
    <row r="233" spans="1:6" ht="25.5" hidden="1" x14ac:dyDescent="0.25">
      <c r="A233" s="51" t="s">
        <v>236</v>
      </c>
      <c r="B233" s="46" t="s">
        <v>237</v>
      </c>
      <c r="C233" s="47"/>
      <c r="D233" s="47"/>
      <c r="E233" s="125"/>
      <c r="F233" s="47"/>
    </row>
    <row r="234" spans="1:6" hidden="1" x14ac:dyDescent="0.25">
      <c r="A234" s="51" t="s">
        <v>238</v>
      </c>
      <c r="B234" s="46" t="s">
        <v>239</v>
      </c>
      <c r="C234" s="47"/>
      <c r="D234" s="47"/>
      <c r="E234" s="125"/>
      <c r="F234" s="47"/>
    </row>
    <row r="235" spans="1:6" hidden="1" x14ac:dyDescent="0.25">
      <c r="A235" s="51" t="s">
        <v>240</v>
      </c>
      <c r="B235" s="46" t="s">
        <v>241</v>
      </c>
      <c r="C235" s="47"/>
      <c r="D235" s="47"/>
      <c r="E235" s="125"/>
      <c r="F235" s="47"/>
    </row>
    <row r="236" spans="1:6" hidden="1" x14ac:dyDescent="0.25">
      <c r="A236" s="51" t="s">
        <v>244</v>
      </c>
      <c r="B236" s="46" t="s">
        <v>245</v>
      </c>
      <c r="C236" s="47"/>
      <c r="D236" s="47"/>
      <c r="E236" s="125"/>
      <c r="F236" s="47"/>
    </row>
    <row r="237" spans="1:6" hidden="1" x14ac:dyDescent="0.25">
      <c r="A237" s="51" t="s">
        <v>246</v>
      </c>
      <c r="B237" s="46" t="s">
        <v>247</v>
      </c>
      <c r="C237" s="47"/>
      <c r="D237" s="47"/>
      <c r="E237" s="125"/>
      <c r="F237" s="47"/>
    </row>
    <row r="238" spans="1:6" hidden="1" x14ac:dyDescent="0.25">
      <c r="A238" s="51" t="s">
        <v>248</v>
      </c>
      <c r="B238" s="46" t="s">
        <v>249</v>
      </c>
      <c r="C238" s="47"/>
      <c r="D238" s="47"/>
      <c r="E238" s="125"/>
      <c r="F238" s="47"/>
    </row>
    <row r="239" spans="1:6" hidden="1" x14ac:dyDescent="0.25">
      <c r="A239" s="51" t="s">
        <v>252</v>
      </c>
      <c r="B239" s="46" t="s">
        <v>253</v>
      </c>
      <c r="C239" s="47"/>
      <c r="D239" s="47"/>
      <c r="E239" s="125"/>
      <c r="F239" s="47"/>
    </row>
    <row r="240" spans="1:6" hidden="1" x14ac:dyDescent="0.25">
      <c r="A240" s="51" t="s">
        <v>254</v>
      </c>
      <c r="B240" s="46" t="s">
        <v>255</v>
      </c>
      <c r="C240" s="47"/>
      <c r="D240" s="47"/>
      <c r="E240" s="125"/>
      <c r="F240" s="47"/>
    </row>
    <row r="241" spans="1:6" hidden="1" x14ac:dyDescent="0.25">
      <c r="A241" s="51" t="s">
        <v>256</v>
      </c>
      <c r="B241" s="46" t="s">
        <v>257</v>
      </c>
      <c r="C241" s="47"/>
      <c r="D241" s="47"/>
      <c r="E241" s="125"/>
      <c r="F241" s="47"/>
    </row>
    <row r="242" spans="1:6" hidden="1" x14ac:dyDescent="0.25">
      <c r="A242" s="51" t="s">
        <v>260</v>
      </c>
      <c r="B242" s="46" t="s">
        <v>261</v>
      </c>
      <c r="C242" s="47"/>
      <c r="D242" s="47"/>
      <c r="E242" s="125"/>
      <c r="F242" s="47"/>
    </row>
    <row r="243" spans="1:6" hidden="1" x14ac:dyDescent="0.25">
      <c r="A243" s="51" t="s">
        <v>264</v>
      </c>
      <c r="B243" s="46" t="s">
        <v>263</v>
      </c>
      <c r="C243" s="47"/>
      <c r="D243" s="47"/>
      <c r="E243" s="125"/>
      <c r="F243" s="47"/>
    </row>
    <row r="244" spans="1:6" hidden="1" x14ac:dyDescent="0.25">
      <c r="A244" s="51" t="s">
        <v>269</v>
      </c>
      <c r="B244" s="46" t="s">
        <v>270</v>
      </c>
      <c r="C244" s="47"/>
      <c r="D244" s="47"/>
      <c r="E244" s="125"/>
      <c r="F244" s="47"/>
    </row>
    <row r="245" spans="1:6" hidden="1" x14ac:dyDescent="0.25">
      <c r="A245" s="51" t="s">
        <v>271</v>
      </c>
      <c r="B245" s="46" t="s">
        <v>272</v>
      </c>
      <c r="C245" s="47"/>
      <c r="D245" s="47"/>
      <c r="E245" s="125"/>
      <c r="F245" s="47"/>
    </row>
    <row r="246" spans="1:6" hidden="1" x14ac:dyDescent="0.25">
      <c r="A246" s="51" t="s">
        <v>275</v>
      </c>
      <c r="B246" s="46" t="s">
        <v>276</v>
      </c>
      <c r="C246" s="47"/>
      <c r="D246" s="47"/>
      <c r="E246" s="125"/>
      <c r="F246" s="47"/>
    </row>
    <row r="247" spans="1:6" hidden="1" x14ac:dyDescent="0.25">
      <c r="A247" s="51" t="s">
        <v>279</v>
      </c>
      <c r="B247" s="46" t="s">
        <v>266</v>
      </c>
      <c r="C247" s="47"/>
      <c r="D247" s="47"/>
      <c r="E247" s="125"/>
      <c r="F247" s="47"/>
    </row>
    <row r="248" spans="1:6" hidden="1" x14ac:dyDescent="0.25">
      <c r="A248" s="65" t="s">
        <v>280</v>
      </c>
      <c r="B248" s="46" t="s">
        <v>281</v>
      </c>
      <c r="C248" s="74"/>
      <c r="D248" s="74"/>
      <c r="E248" s="124"/>
      <c r="F248" s="75" t="e">
        <f>+E248/C248*100</f>
        <v>#DIV/0!</v>
      </c>
    </row>
    <row r="249" spans="1:6" hidden="1" x14ac:dyDescent="0.25">
      <c r="A249" s="51" t="s">
        <v>290</v>
      </c>
      <c r="B249" s="46" t="s">
        <v>291</v>
      </c>
      <c r="C249" s="47"/>
      <c r="D249" s="47"/>
      <c r="E249" s="125"/>
      <c r="F249" s="47"/>
    </row>
    <row r="250" spans="1:6" ht="25.5" hidden="1" x14ac:dyDescent="0.25">
      <c r="A250" s="51" t="s">
        <v>292</v>
      </c>
      <c r="B250" s="46" t="s">
        <v>293</v>
      </c>
      <c r="C250" s="47"/>
      <c r="D250" s="47"/>
      <c r="E250" s="125"/>
      <c r="F250" s="47"/>
    </row>
    <row r="251" spans="1:6" hidden="1" x14ac:dyDescent="0.25">
      <c r="A251" s="65" t="s">
        <v>298</v>
      </c>
      <c r="B251" s="46" t="s">
        <v>299</v>
      </c>
      <c r="C251" s="76"/>
      <c r="D251" s="76"/>
      <c r="E251" s="124"/>
      <c r="F251" s="76"/>
    </row>
    <row r="252" spans="1:6" ht="25.5" hidden="1" x14ac:dyDescent="0.25">
      <c r="A252" s="51" t="s">
        <v>312</v>
      </c>
      <c r="B252" s="46" t="s">
        <v>311</v>
      </c>
      <c r="C252" s="47"/>
      <c r="D252" s="47"/>
      <c r="E252" s="125"/>
      <c r="F252" s="47"/>
    </row>
    <row r="253" spans="1:6" ht="25.5" hidden="1" x14ac:dyDescent="0.25">
      <c r="A253" s="65" t="s">
        <v>313</v>
      </c>
      <c r="B253" s="46" t="s">
        <v>314</v>
      </c>
      <c r="C253" s="74">
        <v>46274</v>
      </c>
      <c r="D253" s="74"/>
      <c r="E253" s="124"/>
      <c r="F253" s="75">
        <f>+E253/C253*100</f>
        <v>0</v>
      </c>
    </row>
    <row r="254" spans="1:6" hidden="1" x14ac:dyDescent="0.25">
      <c r="A254" s="51" t="s">
        <v>317</v>
      </c>
      <c r="B254" s="46" t="s">
        <v>318</v>
      </c>
      <c r="C254" s="47"/>
      <c r="D254" s="47"/>
      <c r="E254" s="125"/>
      <c r="F254" s="47"/>
    </row>
    <row r="255" spans="1:6" ht="25.5" hidden="1" x14ac:dyDescent="0.25">
      <c r="A255" s="51" t="s">
        <v>321</v>
      </c>
      <c r="B255" s="46" t="s">
        <v>322</v>
      </c>
      <c r="C255" s="47"/>
      <c r="D255" s="47"/>
      <c r="E255" s="125"/>
      <c r="F255" s="47"/>
    </row>
    <row r="256" spans="1:6" ht="25.5" hidden="1" x14ac:dyDescent="0.25">
      <c r="A256" s="51" t="s">
        <v>340</v>
      </c>
      <c r="B256" s="46" t="s">
        <v>86</v>
      </c>
      <c r="C256" s="47"/>
      <c r="D256" s="47"/>
      <c r="E256" s="125"/>
      <c r="F256" s="47"/>
    </row>
    <row r="257" spans="1:6" ht="25.5" hidden="1" x14ac:dyDescent="0.25">
      <c r="A257" s="65" t="s">
        <v>342</v>
      </c>
      <c r="B257" s="46" t="s">
        <v>343</v>
      </c>
      <c r="C257" s="74">
        <v>300000</v>
      </c>
      <c r="D257" s="74"/>
      <c r="E257" s="124"/>
      <c r="F257" s="75">
        <f>+E257/C257*100</f>
        <v>0</v>
      </c>
    </row>
    <row r="258" spans="1:6" hidden="1" x14ac:dyDescent="0.25">
      <c r="A258" s="51" t="s">
        <v>352</v>
      </c>
      <c r="B258" s="46" t="s">
        <v>353</v>
      </c>
      <c r="C258" s="47"/>
      <c r="D258" s="47"/>
      <c r="E258" s="125"/>
      <c r="F258" s="47"/>
    </row>
    <row r="259" spans="1:6" ht="25.5" hidden="1" x14ac:dyDescent="0.25">
      <c r="A259" s="51" t="s">
        <v>356</v>
      </c>
      <c r="B259" s="46" t="s">
        <v>357</v>
      </c>
      <c r="C259" s="47"/>
      <c r="D259" s="47"/>
      <c r="E259" s="125"/>
      <c r="F259" s="47"/>
    </row>
    <row r="260" spans="1:6" hidden="1" x14ac:dyDescent="0.25">
      <c r="A260" s="65" t="s">
        <v>358</v>
      </c>
      <c r="B260" s="46" t="s">
        <v>359</v>
      </c>
      <c r="C260" s="74">
        <v>38312</v>
      </c>
      <c r="D260" s="74"/>
      <c r="E260" s="124"/>
      <c r="F260" s="75">
        <f>+E260/C260*100</f>
        <v>0</v>
      </c>
    </row>
    <row r="261" spans="1:6" hidden="1" x14ac:dyDescent="0.25">
      <c r="A261" s="51" t="s">
        <v>365</v>
      </c>
      <c r="B261" s="46" t="s">
        <v>366</v>
      </c>
      <c r="C261" s="47"/>
      <c r="D261" s="47"/>
      <c r="E261" s="125"/>
      <c r="F261" s="47"/>
    </row>
    <row r="262" spans="1:6" hidden="1" x14ac:dyDescent="0.25">
      <c r="A262" s="51" t="s">
        <v>370</v>
      </c>
      <c r="B262" s="46" t="s">
        <v>371</v>
      </c>
      <c r="C262" s="47"/>
      <c r="D262" s="47"/>
      <c r="E262" s="125"/>
      <c r="F262" s="47"/>
    </row>
    <row r="263" spans="1:6" ht="25.5" hidden="1" x14ac:dyDescent="0.25">
      <c r="A263" s="65" t="s">
        <v>399</v>
      </c>
      <c r="B263" s="46" t="s">
        <v>400</v>
      </c>
      <c r="C263" s="74">
        <v>155000</v>
      </c>
      <c r="D263" s="74"/>
      <c r="E263" s="124"/>
      <c r="F263" s="75">
        <f>+E263/C263*100</f>
        <v>0</v>
      </c>
    </row>
    <row r="264" spans="1:6" hidden="1" x14ac:dyDescent="0.25">
      <c r="A264" s="51" t="s">
        <v>409</v>
      </c>
      <c r="B264" s="46" t="s">
        <v>173</v>
      </c>
      <c r="C264" s="47"/>
      <c r="D264" s="47"/>
      <c r="E264" s="125"/>
      <c r="F264" s="47"/>
    </row>
    <row r="265" spans="1:6" hidden="1" x14ac:dyDescent="0.25">
      <c r="A265" s="51" t="s">
        <v>413</v>
      </c>
      <c r="B265" s="46" t="s">
        <v>414</v>
      </c>
      <c r="C265" s="47"/>
      <c r="D265" s="47"/>
      <c r="E265" s="125"/>
      <c r="F265" s="47"/>
    </row>
    <row r="266" spans="1:6" hidden="1" x14ac:dyDescent="0.25">
      <c r="A266" s="51" t="s">
        <v>415</v>
      </c>
      <c r="B266" s="46" t="s">
        <v>416</v>
      </c>
      <c r="C266" s="47"/>
      <c r="D266" s="47"/>
      <c r="E266" s="125"/>
      <c r="F266" s="47"/>
    </row>
    <row r="267" spans="1:6" hidden="1" x14ac:dyDescent="0.25">
      <c r="A267" s="51" t="s">
        <v>418</v>
      </c>
      <c r="B267" s="46" t="s">
        <v>178</v>
      </c>
      <c r="C267" s="47"/>
      <c r="D267" s="47"/>
      <c r="E267" s="125"/>
      <c r="F267" s="47"/>
    </row>
    <row r="268" spans="1:6" hidden="1" x14ac:dyDescent="0.25">
      <c r="A268" s="48" t="s">
        <v>498</v>
      </c>
      <c r="B268" s="46" t="s">
        <v>497</v>
      </c>
      <c r="C268" s="74">
        <v>12374</v>
      </c>
      <c r="D268" s="74"/>
      <c r="E268" s="124"/>
      <c r="F268" s="75">
        <f t="shared" ref="F268:F269" si="15">+E268/C268*100</f>
        <v>0</v>
      </c>
    </row>
    <row r="269" spans="1:6" hidden="1" x14ac:dyDescent="0.25">
      <c r="A269" s="65" t="s">
        <v>193</v>
      </c>
      <c r="B269" s="46" t="s">
        <v>194</v>
      </c>
      <c r="C269" s="74">
        <v>10574</v>
      </c>
      <c r="D269" s="74"/>
      <c r="E269" s="124"/>
      <c r="F269" s="75">
        <f t="shared" si="15"/>
        <v>0</v>
      </c>
    </row>
    <row r="270" spans="1:6" hidden="1" x14ac:dyDescent="0.25">
      <c r="A270" s="51" t="s">
        <v>197</v>
      </c>
      <c r="B270" s="46" t="s">
        <v>198</v>
      </c>
      <c r="C270" s="47"/>
      <c r="D270" s="47"/>
      <c r="E270" s="125"/>
      <c r="F270" s="47"/>
    </row>
    <row r="271" spans="1:6" hidden="1" x14ac:dyDescent="0.25">
      <c r="A271" s="51" t="s">
        <v>212</v>
      </c>
      <c r="B271" s="46" t="s">
        <v>213</v>
      </c>
      <c r="C271" s="47"/>
      <c r="D271" s="47"/>
      <c r="E271" s="125"/>
      <c r="F271" s="47"/>
    </row>
    <row r="272" spans="1:6" hidden="1" x14ac:dyDescent="0.25">
      <c r="A272" s="65" t="s">
        <v>216</v>
      </c>
      <c r="B272" s="46" t="s">
        <v>217</v>
      </c>
      <c r="C272" s="74">
        <v>1800</v>
      </c>
      <c r="D272" s="74"/>
      <c r="E272" s="124"/>
      <c r="F272" s="75">
        <f>+E272/C272*100</f>
        <v>0</v>
      </c>
    </row>
    <row r="273" spans="1:6" hidden="1" x14ac:dyDescent="0.25">
      <c r="A273" s="51" t="s">
        <v>220</v>
      </c>
      <c r="B273" s="46" t="s">
        <v>221</v>
      </c>
      <c r="C273" s="47"/>
      <c r="D273" s="47"/>
      <c r="E273" s="125"/>
      <c r="F273" s="47"/>
    </row>
    <row r="274" spans="1:6" ht="25.5" hidden="1" x14ac:dyDescent="0.25">
      <c r="A274" s="51" t="s">
        <v>222</v>
      </c>
      <c r="B274" s="46" t="s">
        <v>223</v>
      </c>
      <c r="C274" s="47"/>
      <c r="D274" s="47"/>
      <c r="E274" s="125"/>
      <c r="F274" s="47"/>
    </row>
    <row r="275" spans="1:6" hidden="1" x14ac:dyDescent="0.25">
      <c r="A275" s="51" t="s">
        <v>224</v>
      </c>
      <c r="B275" s="46" t="s">
        <v>225</v>
      </c>
      <c r="C275" s="47"/>
      <c r="D275" s="47"/>
      <c r="E275" s="125"/>
      <c r="F275" s="47"/>
    </row>
    <row r="276" spans="1:6" hidden="1" x14ac:dyDescent="0.25">
      <c r="A276" s="51" t="s">
        <v>232</v>
      </c>
      <c r="B276" s="46" t="s">
        <v>233</v>
      </c>
      <c r="C276" s="47"/>
      <c r="D276" s="47"/>
      <c r="E276" s="125"/>
      <c r="F276" s="47"/>
    </row>
    <row r="277" spans="1:6" hidden="1" x14ac:dyDescent="0.25">
      <c r="A277" s="51" t="s">
        <v>238</v>
      </c>
      <c r="B277" s="46" t="s">
        <v>239</v>
      </c>
      <c r="C277" s="47"/>
      <c r="D277" s="47"/>
      <c r="E277" s="125"/>
      <c r="F277" s="47"/>
    </row>
    <row r="278" spans="1:6" hidden="1" x14ac:dyDescent="0.25">
      <c r="A278" s="51" t="s">
        <v>256</v>
      </c>
      <c r="B278" s="46" t="s">
        <v>257</v>
      </c>
      <c r="C278" s="47"/>
      <c r="D278" s="47"/>
      <c r="E278" s="125"/>
      <c r="F278" s="47"/>
    </row>
    <row r="279" spans="1:6" ht="25.5" hidden="1" x14ac:dyDescent="0.25">
      <c r="A279" s="65" t="s">
        <v>399</v>
      </c>
      <c r="B279" s="46" t="s">
        <v>400</v>
      </c>
      <c r="C279" s="74"/>
      <c r="D279" s="74"/>
      <c r="E279" s="126"/>
      <c r="F279" s="76"/>
    </row>
    <row r="280" spans="1:6" ht="25.5" hidden="1" x14ac:dyDescent="0.25">
      <c r="A280" s="72" t="s">
        <v>620</v>
      </c>
      <c r="B280" s="73" t="s">
        <v>621</v>
      </c>
      <c r="C280" s="60">
        <v>4553720</v>
      </c>
      <c r="D280" s="60"/>
      <c r="E280" s="123"/>
      <c r="F280" s="75">
        <f t="shared" ref="F280:F282" si="16">+E280/C280*100</f>
        <v>0</v>
      </c>
    </row>
    <row r="281" spans="1:6" hidden="1" x14ac:dyDescent="0.25">
      <c r="A281" s="48" t="s">
        <v>444</v>
      </c>
      <c r="B281" s="46" t="s">
        <v>484</v>
      </c>
      <c r="C281" s="74"/>
      <c r="D281" s="74"/>
      <c r="E281" s="124"/>
      <c r="F281" s="75" t="e">
        <f t="shared" si="16"/>
        <v>#DIV/0!</v>
      </c>
    </row>
    <row r="282" spans="1:6" hidden="1" x14ac:dyDescent="0.25">
      <c r="A282" s="65" t="s">
        <v>193</v>
      </c>
      <c r="B282" s="46" t="s">
        <v>194</v>
      </c>
      <c r="C282" s="74"/>
      <c r="D282" s="74"/>
      <c r="E282" s="124"/>
      <c r="F282" s="75" t="e">
        <f t="shared" si="16"/>
        <v>#DIV/0!</v>
      </c>
    </row>
    <row r="283" spans="1:6" hidden="1" x14ac:dyDescent="0.25">
      <c r="A283" s="51" t="s">
        <v>197</v>
      </c>
      <c r="B283" s="46" t="s">
        <v>198</v>
      </c>
      <c r="C283" s="47"/>
      <c r="D283" s="47"/>
      <c r="E283" s="125"/>
      <c r="F283" s="47"/>
    </row>
    <row r="284" spans="1:6" hidden="1" x14ac:dyDescent="0.25">
      <c r="A284" s="51" t="s">
        <v>207</v>
      </c>
      <c r="B284" s="46" t="s">
        <v>206</v>
      </c>
      <c r="C284" s="47"/>
      <c r="D284" s="47"/>
      <c r="E284" s="125"/>
      <c r="F284" s="47"/>
    </row>
    <row r="285" spans="1:6" hidden="1" x14ac:dyDescent="0.25">
      <c r="A285" s="51" t="s">
        <v>212</v>
      </c>
      <c r="B285" s="46" t="s">
        <v>213</v>
      </c>
      <c r="C285" s="47"/>
      <c r="D285" s="47"/>
      <c r="E285" s="125"/>
      <c r="F285" s="47"/>
    </row>
    <row r="286" spans="1:6" hidden="1" x14ac:dyDescent="0.25">
      <c r="A286" s="65" t="s">
        <v>216</v>
      </c>
      <c r="B286" s="46" t="s">
        <v>217</v>
      </c>
      <c r="C286" s="74"/>
      <c r="D286" s="74"/>
      <c r="E286" s="124"/>
      <c r="F286" s="75" t="e">
        <f>+E286/C286*100</f>
        <v>#DIV/0!</v>
      </c>
    </row>
    <row r="287" spans="1:6" ht="25.5" hidden="1" x14ac:dyDescent="0.25">
      <c r="A287" s="51" t="s">
        <v>222</v>
      </c>
      <c r="B287" s="46" t="s">
        <v>223</v>
      </c>
      <c r="C287" s="47"/>
      <c r="D287" s="47"/>
      <c r="E287" s="125"/>
      <c r="F287" s="47"/>
    </row>
    <row r="288" spans="1:6" hidden="1" x14ac:dyDescent="0.25">
      <c r="A288" s="51" t="s">
        <v>273</v>
      </c>
      <c r="B288" s="46" t="s">
        <v>274</v>
      </c>
      <c r="C288" s="47"/>
      <c r="D288" s="47"/>
      <c r="E288" s="125"/>
      <c r="F288" s="47"/>
    </row>
    <row r="289" spans="1:6" hidden="1" x14ac:dyDescent="0.25">
      <c r="A289" s="48" t="s">
        <v>487</v>
      </c>
      <c r="B289" s="46" t="s">
        <v>488</v>
      </c>
      <c r="C289" s="74">
        <v>2515765</v>
      </c>
      <c r="D289" s="74"/>
      <c r="E289" s="124"/>
      <c r="F289" s="75">
        <f t="shared" ref="F289:F290" si="17">+E289/C289*100</f>
        <v>0</v>
      </c>
    </row>
    <row r="290" spans="1:6" hidden="1" x14ac:dyDescent="0.25">
      <c r="A290" s="65" t="s">
        <v>193</v>
      </c>
      <c r="B290" s="46" t="s">
        <v>194</v>
      </c>
      <c r="C290" s="74">
        <v>1488923</v>
      </c>
      <c r="D290" s="74"/>
      <c r="E290" s="124"/>
      <c r="F290" s="75">
        <f t="shared" si="17"/>
        <v>0</v>
      </c>
    </row>
    <row r="291" spans="1:6" hidden="1" x14ac:dyDescent="0.25">
      <c r="A291" s="51" t="s">
        <v>197</v>
      </c>
      <c r="B291" s="46" t="s">
        <v>198</v>
      </c>
      <c r="C291" s="47"/>
      <c r="D291" s="47"/>
      <c r="E291" s="125"/>
      <c r="F291" s="47"/>
    </row>
    <row r="292" spans="1:6" hidden="1" x14ac:dyDescent="0.25">
      <c r="A292" s="51" t="s">
        <v>199</v>
      </c>
      <c r="B292" s="46" t="s">
        <v>200</v>
      </c>
      <c r="C292" s="47"/>
      <c r="D292" s="47"/>
      <c r="E292" s="125"/>
      <c r="F292" s="47"/>
    </row>
    <row r="293" spans="1:6" hidden="1" x14ac:dyDescent="0.25">
      <c r="A293" s="51" t="s">
        <v>207</v>
      </c>
      <c r="B293" s="46" t="s">
        <v>206</v>
      </c>
      <c r="C293" s="47"/>
      <c r="D293" s="47"/>
      <c r="E293" s="125"/>
      <c r="F293" s="47"/>
    </row>
    <row r="294" spans="1:6" hidden="1" x14ac:dyDescent="0.25">
      <c r="A294" s="51" t="s">
        <v>210</v>
      </c>
      <c r="B294" s="46" t="s">
        <v>211</v>
      </c>
      <c r="C294" s="47"/>
      <c r="D294" s="47"/>
      <c r="E294" s="125"/>
      <c r="F294" s="47"/>
    </row>
    <row r="295" spans="1:6" hidden="1" x14ac:dyDescent="0.25">
      <c r="A295" s="51" t="s">
        <v>212</v>
      </c>
      <c r="B295" s="46" t="s">
        <v>213</v>
      </c>
      <c r="C295" s="47"/>
      <c r="D295" s="47"/>
      <c r="E295" s="125"/>
      <c r="F295" s="47"/>
    </row>
    <row r="296" spans="1:6" hidden="1" x14ac:dyDescent="0.25">
      <c r="A296" s="65" t="s">
        <v>216</v>
      </c>
      <c r="B296" s="46" t="s">
        <v>217</v>
      </c>
      <c r="C296" s="74">
        <v>702823</v>
      </c>
      <c r="D296" s="74"/>
      <c r="E296" s="124"/>
      <c r="F296" s="75">
        <f>+E296/C296*100</f>
        <v>0</v>
      </c>
    </row>
    <row r="297" spans="1:6" hidden="1" x14ac:dyDescent="0.25">
      <c r="A297" s="51" t="s">
        <v>220</v>
      </c>
      <c r="B297" s="46" t="s">
        <v>221</v>
      </c>
      <c r="C297" s="47"/>
      <c r="D297" s="47"/>
      <c r="E297" s="125"/>
      <c r="F297" s="47"/>
    </row>
    <row r="298" spans="1:6" ht="25.5" hidden="1" x14ac:dyDescent="0.25">
      <c r="A298" s="51" t="s">
        <v>222</v>
      </c>
      <c r="B298" s="46" t="s">
        <v>223</v>
      </c>
      <c r="C298" s="47"/>
      <c r="D298" s="47"/>
      <c r="E298" s="125"/>
      <c r="F298" s="47"/>
    </row>
    <row r="299" spans="1:6" hidden="1" x14ac:dyDescent="0.25">
      <c r="A299" s="51" t="s">
        <v>224</v>
      </c>
      <c r="B299" s="46" t="s">
        <v>225</v>
      </c>
      <c r="C299" s="47"/>
      <c r="D299" s="47"/>
      <c r="E299" s="125"/>
      <c r="F299" s="47"/>
    </row>
    <row r="300" spans="1:6" hidden="1" x14ac:dyDescent="0.25">
      <c r="A300" s="51" t="s">
        <v>230</v>
      </c>
      <c r="B300" s="46" t="s">
        <v>231</v>
      </c>
      <c r="C300" s="47"/>
      <c r="D300" s="47"/>
      <c r="E300" s="125"/>
      <c r="F300" s="47"/>
    </row>
    <row r="301" spans="1:6" hidden="1" x14ac:dyDescent="0.25">
      <c r="A301" s="51" t="s">
        <v>232</v>
      </c>
      <c r="B301" s="46" t="s">
        <v>233</v>
      </c>
      <c r="C301" s="47"/>
      <c r="D301" s="47"/>
      <c r="E301" s="125"/>
      <c r="F301" s="47"/>
    </row>
    <row r="302" spans="1:6" ht="25.5" hidden="1" x14ac:dyDescent="0.25">
      <c r="A302" s="51" t="s">
        <v>236</v>
      </c>
      <c r="B302" s="46" t="s">
        <v>237</v>
      </c>
      <c r="C302" s="47"/>
      <c r="D302" s="47"/>
      <c r="E302" s="125"/>
      <c r="F302" s="47"/>
    </row>
    <row r="303" spans="1:6" hidden="1" x14ac:dyDescent="0.25">
      <c r="A303" s="51" t="s">
        <v>238</v>
      </c>
      <c r="B303" s="46" t="s">
        <v>239</v>
      </c>
      <c r="C303" s="47"/>
      <c r="D303" s="47"/>
      <c r="E303" s="125"/>
      <c r="F303" s="47"/>
    </row>
    <row r="304" spans="1:6" hidden="1" x14ac:dyDescent="0.25">
      <c r="A304" s="51" t="s">
        <v>244</v>
      </c>
      <c r="B304" s="46" t="s">
        <v>245</v>
      </c>
      <c r="C304" s="47"/>
      <c r="D304" s="47"/>
      <c r="E304" s="125"/>
      <c r="F304" s="47"/>
    </row>
    <row r="305" spans="1:6" hidden="1" x14ac:dyDescent="0.25">
      <c r="A305" s="51" t="s">
        <v>248</v>
      </c>
      <c r="B305" s="46" t="s">
        <v>249</v>
      </c>
      <c r="C305" s="47"/>
      <c r="D305" s="47"/>
      <c r="E305" s="125"/>
      <c r="F305" s="47"/>
    </row>
    <row r="306" spans="1:6" hidden="1" x14ac:dyDescent="0.25">
      <c r="A306" s="51" t="s">
        <v>252</v>
      </c>
      <c r="B306" s="46" t="s">
        <v>253</v>
      </c>
      <c r="C306" s="47"/>
      <c r="D306" s="47"/>
      <c r="E306" s="125"/>
      <c r="F306" s="47"/>
    </row>
    <row r="307" spans="1:6" hidden="1" x14ac:dyDescent="0.25">
      <c r="A307" s="51" t="s">
        <v>256</v>
      </c>
      <c r="B307" s="46" t="s">
        <v>257</v>
      </c>
      <c r="C307" s="47"/>
      <c r="D307" s="47"/>
      <c r="E307" s="125"/>
      <c r="F307" s="47"/>
    </row>
    <row r="308" spans="1:6" hidden="1" x14ac:dyDescent="0.25">
      <c r="A308" s="51" t="s">
        <v>258</v>
      </c>
      <c r="B308" s="46" t="s">
        <v>259</v>
      </c>
      <c r="C308" s="47"/>
      <c r="D308" s="47"/>
      <c r="E308" s="125"/>
      <c r="F308" s="47"/>
    </row>
    <row r="309" spans="1:6" hidden="1" x14ac:dyDescent="0.25">
      <c r="A309" s="51" t="s">
        <v>260</v>
      </c>
      <c r="B309" s="46" t="s">
        <v>261</v>
      </c>
      <c r="C309" s="47"/>
      <c r="D309" s="47"/>
      <c r="E309" s="125"/>
      <c r="F309" s="47"/>
    </row>
    <row r="310" spans="1:6" hidden="1" x14ac:dyDescent="0.25">
      <c r="A310" s="51" t="s">
        <v>264</v>
      </c>
      <c r="B310" s="46" t="s">
        <v>263</v>
      </c>
      <c r="C310" s="47"/>
      <c r="D310" s="47"/>
      <c r="E310" s="125"/>
      <c r="F310" s="47"/>
    </row>
    <row r="311" spans="1:6" hidden="1" x14ac:dyDescent="0.25">
      <c r="A311" s="51" t="s">
        <v>269</v>
      </c>
      <c r="B311" s="46" t="s">
        <v>270</v>
      </c>
      <c r="C311" s="47"/>
      <c r="D311" s="47"/>
      <c r="E311" s="125"/>
      <c r="F311" s="47"/>
    </row>
    <row r="312" spans="1:6" hidden="1" x14ac:dyDescent="0.25">
      <c r="A312" s="51" t="s">
        <v>271</v>
      </c>
      <c r="B312" s="46" t="s">
        <v>272</v>
      </c>
      <c r="C312" s="47"/>
      <c r="D312" s="47"/>
      <c r="E312" s="125"/>
      <c r="F312" s="47"/>
    </row>
    <row r="313" spans="1:6" hidden="1" x14ac:dyDescent="0.25">
      <c r="A313" s="51" t="s">
        <v>273</v>
      </c>
      <c r="B313" s="46" t="s">
        <v>274</v>
      </c>
      <c r="C313" s="47"/>
      <c r="D313" s="47"/>
      <c r="E313" s="125"/>
      <c r="F313" s="47"/>
    </row>
    <row r="314" spans="1:6" hidden="1" x14ac:dyDescent="0.25">
      <c r="A314" s="51" t="s">
        <v>279</v>
      </c>
      <c r="B314" s="46" t="s">
        <v>266</v>
      </c>
      <c r="C314" s="47"/>
      <c r="D314" s="47"/>
      <c r="E314" s="125"/>
      <c r="F314" s="47"/>
    </row>
    <row r="315" spans="1:6" hidden="1" x14ac:dyDescent="0.25">
      <c r="A315" s="65" t="s">
        <v>280</v>
      </c>
      <c r="B315" s="46" t="s">
        <v>281</v>
      </c>
      <c r="C315" s="74">
        <v>419</v>
      </c>
      <c r="D315" s="74"/>
      <c r="E315" s="124"/>
      <c r="F315" s="75">
        <f>+E315/C315*100</f>
        <v>0</v>
      </c>
    </row>
    <row r="316" spans="1:6" hidden="1" x14ac:dyDescent="0.25">
      <c r="A316" s="51" t="s">
        <v>290</v>
      </c>
      <c r="B316" s="46" t="s">
        <v>291</v>
      </c>
      <c r="C316" s="47"/>
      <c r="D316" s="47"/>
      <c r="E316" s="125"/>
      <c r="F316" s="47"/>
    </row>
    <row r="317" spans="1:6" hidden="1" x14ac:dyDescent="0.25">
      <c r="A317" s="65" t="s">
        <v>298</v>
      </c>
      <c r="B317" s="46" t="s">
        <v>299</v>
      </c>
      <c r="C317" s="74"/>
      <c r="D317" s="74"/>
      <c r="E317" s="124"/>
      <c r="F317" s="75" t="e">
        <f>+E317/C317*100</f>
        <v>#DIV/0!</v>
      </c>
    </row>
    <row r="318" spans="1:6" ht="25.5" hidden="1" x14ac:dyDescent="0.25">
      <c r="A318" s="51" t="s">
        <v>312</v>
      </c>
      <c r="B318" s="46" t="s">
        <v>311</v>
      </c>
      <c r="C318" s="47"/>
      <c r="D318" s="47"/>
      <c r="E318" s="125"/>
      <c r="F318" s="47"/>
    </row>
    <row r="319" spans="1:6" ht="25.5" hidden="1" x14ac:dyDescent="0.25">
      <c r="A319" s="65" t="s">
        <v>313</v>
      </c>
      <c r="B319" s="46" t="s">
        <v>314</v>
      </c>
      <c r="C319" s="74">
        <v>32003</v>
      </c>
      <c r="D319" s="74"/>
      <c r="E319" s="124"/>
      <c r="F319" s="75">
        <f>+E319/C319*100</f>
        <v>0</v>
      </c>
    </row>
    <row r="320" spans="1:6" hidden="1" x14ac:dyDescent="0.25">
      <c r="A320" s="51" t="s">
        <v>317</v>
      </c>
      <c r="B320" s="46" t="s">
        <v>318</v>
      </c>
      <c r="C320" s="47"/>
      <c r="D320" s="47"/>
      <c r="E320" s="125"/>
      <c r="F320" s="47"/>
    </row>
    <row r="321" spans="1:6" ht="25.5" hidden="1" x14ac:dyDescent="0.25">
      <c r="A321" s="51" t="s">
        <v>340</v>
      </c>
      <c r="B321" s="46" t="s">
        <v>86</v>
      </c>
      <c r="C321" s="47"/>
      <c r="D321" s="47"/>
      <c r="E321" s="125"/>
      <c r="F321" s="47"/>
    </row>
    <row r="322" spans="1:6" ht="25.5" hidden="1" x14ac:dyDescent="0.25">
      <c r="A322" s="65" t="s">
        <v>342</v>
      </c>
      <c r="B322" s="46" t="s">
        <v>343</v>
      </c>
      <c r="C322" s="76"/>
      <c r="D322" s="76"/>
      <c r="E322" s="124"/>
      <c r="F322" s="76"/>
    </row>
    <row r="323" spans="1:6" hidden="1" x14ac:dyDescent="0.25">
      <c r="A323" s="51" t="s">
        <v>352</v>
      </c>
      <c r="B323" s="46" t="s">
        <v>353</v>
      </c>
      <c r="C323" s="47"/>
      <c r="D323" s="47"/>
      <c r="E323" s="125"/>
      <c r="F323" s="47"/>
    </row>
    <row r="324" spans="1:6" ht="25.5" hidden="1" x14ac:dyDescent="0.25">
      <c r="A324" s="65" t="s">
        <v>387</v>
      </c>
      <c r="B324" s="46" t="s">
        <v>388</v>
      </c>
      <c r="C324" s="76"/>
      <c r="D324" s="76"/>
      <c r="E324" s="124"/>
      <c r="F324" s="76"/>
    </row>
    <row r="325" spans="1:6" hidden="1" x14ac:dyDescent="0.25">
      <c r="A325" s="51" t="s">
        <v>394</v>
      </c>
      <c r="B325" s="46" t="s">
        <v>395</v>
      </c>
      <c r="C325" s="47"/>
      <c r="D325" s="47"/>
      <c r="E325" s="125"/>
      <c r="F325" s="47"/>
    </row>
    <row r="326" spans="1:6" ht="25.5" hidden="1" x14ac:dyDescent="0.25">
      <c r="A326" s="65" t="s">
        <v>399</v>
      </c>
      <c r="B326" s="46" t="s">
        <v>400</v>
      </c>
      <c r="C326" s="74">
        <v>291597</v>
      </c>
      <c r="D326" s="74"/>
      <c r="E326" s="124"/>
      <c r="F326" s="75">
        <f>+E326/C326*100</f>
        <v>0</v>
      </c>
    </row>
    <row r="327" spans="1:6" hidden="1" x14ac:dyDescent="0.25">
      <c r="A327" s="51" t="s">
        <v>409</v>
      </c>
      <c r="B327" s="46" t="s">
        <v>173</v>
      </c>
      <c r="C327" s="47"/>
      <c r="D327" s="47"/>
      <c r="E327" s="125"/>
      <c r="F327" s="47"/>
    </row>
    <row r="328" spans="1:6" hidden="1" x14ac:dyDescent="0.25">
      <c r="A328" s="51" t="s">
        <v>410</v>
      </c>
      <c r="B328" s="46" t="s">
        <v>411</v>
      </c>
      <c r="C328" s="47"/>
      <c r="D328" s="47"/>
      <c r="E328" s="125"/>
      <c r="F328" s="47"/>
    </row>
    <row r="329" spans="1:6" hidden="1" x14ac:dyDescent="0.25">
      <c r="A329" s="51" t="s">
        <v>425</v>
      </c>
      <c r="B329" s="46" t="s">
        <v>426</v>
      </c>
      <c r="C329" s="47"/>
      <c r="D329" s="47"/>
      <c r="E329" s="125"/>
      <c r="F329" s="47"/>
    </row>
    <row r="330" spans="1:6" hidden="1" x14ac:dyDescent="0.25">
      <c r="A330" s="48" t="s">
        <v>489</v>
      </c>
      <c r="B330" s="46" t="s">
        <v>490</v>
      </c>
      <c r="C330" s="74">
        <v>1841385</v>
      </c>
      <c r="D330" s="74"/>
      <c r="E330" s="124"/>
      <c r="F330" s="75">
        <f t="shared" ref="F330:F331" si="18">+E330/C330*100</f>
        <v>0</v>
      </c>
    </row>
    <row r="331" spans="1:6" hidden="1" x14ac:dyDescent="0.25">
      <c r="A331" s="65" t="s">
        <v>193</v>
      </c>
      <c r="B331" s="46" t="s">
        <v>194</v>
      </c>
      <c r="C331" s="74">
        <v>141697</v>
      </c>
      <c r="D331" s="74"/>
      <c r="E331" s="124"/>
      <c r="F331" s="75">
        <f t="shared" si="18"/>
        <v>0</v>
      </c>
    </row>
    <row r="332" spans="1:6" hidden="1" x14ac:dyDescent="0.25">
      <c r="A332" s="51" t="s">
        <v>197</v>
      </c>
      <c r="B332" s="46" t="s">
        <v>198</v>
      </c>
      <c r="C332" s="47"/>
      <c r="D332" s="47"/>
      <c r="E332" s="125"/>
      <c r="F332" s="47"/>
    </row>
    <row r="333" spans="1:6" hidden="1" x14ac:dyDescent="0.25">
      <c r="A333" s="51" t="s">
        <v>207</v>
      </c>
      <c r="B333" s="46" t="s">
        <v>206</v>
      </c>
      <c r="C333" s="47"/>
      <c r="D333" s="47"/>
      <c r="E333" s="125"/>
      <c r="F333" s="47"/>
    </row>
    <row r="334" spans="1:6" hidden="1" x14ac:dyDescent="0.25">
      <c r="A334" s="51" t="s">
        <v>212</v>
      </c>
      <c r="B334" s="46" t="s">
        <v>213</v>
      </c>
      <c r="C334" s="47"/>
      <c r="D334" s="47"/>
      <c r="E334" s="125"/>
      <c r="F334" s="47"/>
    </row>
    <row r="335" spans="1:6" hidden="1" x14ac:dyDescent="0.25">
      <c r="A335" s="65" t="s">
        <v>216</v>
      </c>
      <c r="B335" s="46" t="s">
        <v>217</v>
      </c>
      <c r="C335" s="74">
        <v>263846</v>
      </c>
      <c r="D335" s="74"/>
      <c r="E335" s="124"/>
      <c r="F335" s="75">
        <f>+E335/C335*100</f>
        <v>0</v>
      </c>
    </row>
    <row r="336" spans="1:6" hidden="1" x14ac:dyDescent="0.25">
      <c r="A336" s="51" t="s">
        <v>220</v>
      </c>
      <c r="B336" s="46" t="s">
        <v>221</v>
      </c>
      <c r="C336" s="47"/>
      <c r="D336" s="47"/>
      <c r="E336" s="125"/>
      <c r="F336" s="47"/>
    </row>
    <row r="337" spans="1:6" ht="25.5" hidden="1" x14ac:dyDescent="0.25">
      <c r="A337" s="51" t="s">
        <v>222</v>
      </c>
      <c r="B337" s="46" t="s">
        <v>223</v>
      </c>
      <c r="C337" s="47"/>
      <c r="D337" s="47"/>
      <c r="E337" s="125"/>
      <c r="F337" s="47"/>
    </row>
    <row r="338" spans="1:6" hidden="1" x14ac:dyDescent="0.25">
      <c r="A338" s="51" t="s">
        <v>224</v>
      </c>
      <c r="B338" s="46" t="s">
        <v>225</v>
      </c>
      <c r="C338" s="47"/>
      <c r="D338" s="47"/>
      <c r="E338" s="125"/>
      <c r="F338" s="47"/>
    </row>
    <row r="339" spans="1:6" hidden="1" x14ac:dyDescent="0.25">
      <c r="A339" s="51" t="s">
        <v>226</v>
      </c>
      <c r="B339" s="46" t="s">
        <v>227</v>
      </c>
      <c r="C339" s="47"/>
      <c r="D339" s="47"/>
      <c r="E339" s="125"/>
      <c r="F339" s="47"/>
    </row>
    <row r="340" spans="1:6" hidden="1" x14ac:dyDescent="0.25">
      <c r="A340" s="51" t="s">
        <v>230</v>
      </c>
      <c r="B340" s="46" t="s">
        <v>231</v>
      </c>
      <c r="C340" s="47"/>
      <c r="D340" s="47"/>
      <c r="E340" s="125"/>
      <c r="F340" s="47"/>
    </row>
    <row r="341" spans="1:6" hidden="1" x14ac:dyDescent="0.25">
      <c r="A341" s="51" t="s">
        <v>232</v>
      </c>
      <c r="B341" s="46" t="s">
        <v>233</v>
      </c>
      <c r="C341" s="47"/>
      <c r="D341" s="47"/>
      <c r="E341" s="125"/>
      <c r="F341" s="47"/>
    </row>
    <row r="342" spans="1:6" hidden="1" x14ac:dyDescent="0.25">
      <c r="A342" s="51" t="s">
        <v>234</v>
      </c>
      <c r="B342" s="46" t="s">
        <v>235</v>
      </c>
      <c r="C342" s="47"/>
      <c r="D342" s="47"/>
      <c r="E342" s="125"/>
      <c r="F342" s="47"/>
    </row>
    <row r="343" spans="1:6" hidden="1" x14ac:dyDescent="0.25">
      <c r="A343" s="51" t="s">
        <v>238</v>
      </c>
      <c r="B343" s="46" t="s">
        <v>239</v>
      </c>
      <c r="C343" s="47"/>
      <c r="D343" s="47"/>
      <c r="E343" s="125"/>
      <c r="F343" s="47"/>
    </row>
    <row r="344" spans="1:6" hidden="1" x14ac:dyDescent="0.25">
      <c r="A344" s="51" t="s">
        <v>244</v>
      </c>
      <c r="B344" s="46" t="s">
        <v>245</v>
      </c>
      <c r="C344" s="47"/>
      <c r="D344" s="47"/>
      <c r="E344" s="125"/>
      <c r="F344" s="47"/>
    </row>
    <row r="345" spans="1:6" hidden="1" x14ac:dyDescent="0.25">
      <c r="A345" s="51" t="s">
        <v>246</v>
      </c>
      <c r="B345" s="46" t="s">
        <v>247</v>
      </c>
      <c r="C345" s="47"/>
      <c r="D345" s="47"/>
      <c r="E345" s="125"/>
      <c r="F345" s="47"/>
    </row>
    <row r="346" spans="1:6" hidden="1" x14ac:dyDescent="0.25">
      <c r="A346" s="51" t="s">
        <v>248</v>
      </c>
      <c r="B346" s="46" t="s">
        <v>249</v>
      </c>
      <c r="C346" s="47"/>
      <c r="D346" s="47"/>
      <c r="E346" s="125"/>
      <c r="F346" s="47"/>
    </row>
    <row r="347" spans="1:6" hidden="1" x14ac:dyDescent="0.25">
      <c r="A347" s="51" t="s">
        <v>252</v>
      </c>
      <c r="B347" s="46" t="s">
        <v>253</v>
      </c>
      <c r="C347" s="47"/>
      <c r="D347" s="47"/>
      <c r="E347" s="125"/>
      <c r="F347" s="47"/>
    </row>
    <row r="348" spans="1:6" hidden="1" x14ac:dyDescent="0.25">
      <c r="A348" s="51" t="s">
        <v>254</v>
      </c>
      <c r="B348" s="46" t="s">
        <v>255</v>
      </c>
      <c r="C348" s="47"/>
      <c r="D348" s="47"/>
      <c r="E348" s="125"/>
      <c r="F348" s="47"/>
    </row>
    <row r="349" spans="1:6" hidden="1" x14ac:dyDescent="0.25">
      <c r="A349" s="51" t="s">
        <v>256</v>
      </c>
      <c r="B349" s="46" t="s">
        <v>257</v>
      </c>
      <c r="C349" s="47"/>
      <c r="D349" s="47"/>
      <c r="E349" s="125"/>
      <c r="F349" s="47"/>
    </row>
    <row r="350" spans="1:6" hidden="1" x14ac:dyDescent="0.25">
      <c r="A350" s="51" t="s">
        <v>258</v>
      </c>
      <c r="B350" s="46" t="s">
        <v>259</v>
      </c>
      <c r="C350" s="47"/>
      <c r="D350" s="47"/>
      <c r="E350" s="125"/>
      <c r="F350" s="47"/>
    </row>
    <row r="351" spans="1:6" hidden="1" x14ac:dyDescent="0.25">
      <c r="A351" s="51" t="s">
        <v>260</v>
      </c>
      <c r="B351" s="46" t="s">
        <v>261</v>
      </c>
      <c r="C351" s="47"/>
      <c r="D351" s="47"/>
      <c r="E351" s="125"/>
      <c r="F351" s="47"/>
    </row>
    <row r="352" spans="1:6" hidden="1" x14ac:dyDescent="0.25">
      <c r="A352" s="51" t="s">
        <v>264</v>
      </c>
      <c r="B352" s="46" t="s">
        <v>263</v>
      </c>
      <c r="C352" s="47"/>
      <c r="D352" s="47"/>
      <c r="E352" s="125"/>
      <c r="F352" s="47"/>
    </row>
    <row r="353" spans="1:6" hidden="1" x14ac:dyDescent="0.25">
      <c r="A353" s="51" t="s">
        <v>271</v>
      </c>
      <c r="B353" s="46" t="s">
        <v>272</v>
      </c>
      <c r="C353" s="47"/>
      <c r="D353" s="47"/>
      <c r="E353" s="125"/>
      <c r="F353" s="47"/>
    </row>
    <row r="354" spans="1:6" hidden="1" x14ac:dyDescent="0.25">
      <c r="A354" s="51" t="s">
        <v>273</v>
      </c>
      <c r="B354" s="46" t="s">
        <v>274</v>
      </c>
      <c r="C354" s="47"/>
      <c r="D354" s="47"/>
      <c r="E354" s="125"/>
      <c r="F354" s="47"/>
    </row>
    <row r="355" spans="1:6" hidden="1" x14ac:dyDescent="0.25">
      <c r="A355" s="51" t="s">
        <v>279</v>
      </c>
      <c r="B355" s="46" t="s">
        <v>266</v>
      </c>
      <c r="C355" s="47"/>
      <c r="D355" s="47"/>
      <c r="E355" s="125"/>
      <c r="F355" s="47"/>
    </row>
    <row r="356" spans="1:6" hidden="1" x14ac:dyDescent="0.25">
      <c r="A356" s="65" t="s">
        <v>280</v>
      </c>
      <c r="B356" s="46" t="s">
        <v>281</v>
      </c>
      <c r="C356" s="74">
        <v>67</v>
      </c>
      <c r="D356" s="74"/>
      <c r="E356" s="124"/>
      <c r="F356" s="75">
        <f>+E356/C356*100</f>
        <v>0</v>
      </c>
    </row>
    <row r="357" spans="1:6" hidden="1" x14ac:dyDescent="0.25">
      <c r="A357" s="51" t="s">
        <v>290</v>
      </c>
      <c r="B357" s="46" t="s">
        <v>291</v>
      </c>
      <c r="C357" s="47"/>
      <c r="D357" s="47"/>
      <c r="E357" s="125"/>
      <c r="F357" s="47"/>
    </row>
    <row r="358" spans="1:6" ht="25.5" hidden="1" x14ac:dyDescent="0.25">
      <c r="A358" s="51" t="s">
        <v>292</v>
      </c>
      <c r="B358" s="46" t="s">
        <v>293</v>
      </c>
      <c r="C358" s="47"/>
      <c r="D358" s="47"/>
      <c r="E358" s="125"/>
      <c r="F358" s="47"/>
    </row>
    <row r="359" spans="1:6" hidden="1" x14ac:dyDescent="0.25">
      <c r="A359" s="65" t="s">
        <v>298</v>
      </c>
      <c r="B359" s="46" t="s">
        <v>299</v>
      </c>
      <c r="C359" s="74">
        <v>563696</v>
      </c>
      <c r="D359" s="74"/>
      <c r="E359" s="124"/>
      <c r="F359" s="75">
        <f>+E359/C359*100</f>
        <v>0</v>
      </c>
    </row>
    <row r="360" spans="1:6" ht="25.5" hidden="1" x14ac:dyDescent="0.25">
      <c r="A360" s="51" t="s">
        <v>312</v>
      </c>
      <c r="B360" s="46" t="s">
        <v>311</v>
      </c>
      <c r="C360" s="47"/>
      <c r="D360" s="47"/>
      <c r="E360" s="125"/>
      <c r="F360" s="47"/>
    </row>
    <row r="361" spans="1:6" ht="25.5" hidden="1" x14ac:dyDescent="0.25">
      <c r="A361" s="65" t="s">
        <v>313</v>
      </c>
      <c r="B361" s="46" t="s">
        <v>314</v>
      </c>
      <c r="C361" s="74">
        <v>88005</v>
      </c>
      <c r="D361" s="74"/>
      <c r="E361" s="124"/>
      <c r="F361" s="75">
        <f>+E361/C361*100</f>
        <v>0</v>
      </c>
    </row>
    <row r="362" spans="1:6" hidden="1" x14ac:dyDescent="0.25">
      <c r="A362" s="51" t="s">
        <v>317</v>
      </c>
      <c r="B362" s="46" t="s">
        <v>318</v>
      </c>
      <c r="C362" s="47"/>
      <c r="D362" s="47"/>
      <c r="E362" s="125"/>
      <c r="F362" s="47"/>
    </row>
    <row r="363" spans="1:6" ht="25.5" hidden="1" x14ac:dyDescent="0.25">
      <c r="A363" s="51" t="s">
        <v>321</v>
      </c>
      <c r="B363" s="46" t="s">
        <v>322</v>
      </c>
      <c r="C363" s="47"/>
      <c r="D363" s="47"/>
      <c r="E363" s="125"/>
      <c r="F363" s="47"/>
    </row>
    <row r="364" spans="1:6" hidden="1" x14ac:dyDescent="0.25">
      <c r="A364" s="51" t="s">
        <v>335</v>
      </c>
      <c r="B364" s="46" t="s">
        <v>336</v>
      </c>
      <c r="C364" s="47"/>
      <c r="D364" s="47"/>
      <c r="E364" s="125"/>
      <c r="F364" s="47"/>
    </row>
    <row r="365" spans="1:6" ht="25.5" hidden="1" x14ac:dyDescent="0.25">
      <c r="A365" s="51" t="s">
        <v>340</v>
      </c>
      <c r="B365" s="46" t="s">
        <v>86</v>
      </c>
      <c r="C365" s="47"/>
      <c r="D365" s="47"/>
      <c r="E365" s="125"/>
      <c r="F365" s="47"/>
    </row>
    <row r="366" spans="1:6" ht="25.5" hidden="1" x14ac:dyDescent="0.25">
      <c r="A366" s="65" t="s">
        <v>342</v>
      </c>
      <c r="B366" s="46" t="s">
        <v>343</v>
      </c>
      <c r="C366" s="74">
        <v>627000</v>
      </c>
      <c r="D366" s="74"/>
      <c r="E366" s="124"/>
      <c r="F366" s="75">
        <f>+E366/C366*100</f>
        <v>0</v>
      </c>
    </row>
    <row r="367" spans="1:6" hidden="1" x14ac:dyDescent="0.25">
      <c r="A367" s="51" t="s">
        <v>352</v>
      </c>
      <c r="B367" s="46" t="s">
        <v>353</v>
      </c>
      <c r="C367" s="47"/>
      <c r="D367" s="47"/>
      <c r="E367" s="125"/>
      <c r="F367" s="47"/>
    </row>
    <row r="368" spans="1:6" hidden="1" x14ac:dyDescent="0.25">
      <c r="A368" s="65" t="s">
        <v>358</v>
      </c>
      <c r="B368" s="46" t="s">
        <v>359</v>
      </c>
      <c r="C368" s="74">
        <v>2700</v>
      </c>
      <c r="D368" s="74"/>
      <c r="E368" s="124"/>
      <c r="F368" s="75">
        <f>+E368/C368*100</f>
        <v>0</v>
      </c>
    </row>
    <row r="369" spans="1:6" hidden="1" x14ac:dyDescent="0.25">
      <c r="A369" s="51" t="s">
        <v>365</v>
      </c>
      <c r="B369" s="46" t="s">
        <v>366</v>
      </c>
      <c r="C369" s="47"/>
      <c r="D369" s="47"/>
      <c r="E369" s="125"/>
      <c r="F369" s="47"/>
    </row>
    <row r="370" spans="1:6" ht="25.5" hidden="1" x14ac:dyDescent="0.25">
      <c r="A370" s="65" t="s">
        <v>399</v>
      </c>
      <c r="B370" s="46" t="s">
        <v>400</v>
      </c>
      <c r="C370" s="74">
        <v>37000</v>
      </c>
      <c r="D370" s="74"/>
      <c r="E370" s="124"/>
      <c r="F370" s="75">
        <f>+E370/C370*100</f>
        <v>0</v>
      </c>
    </row>
    <row r="371" spans="1:6" hidden="1" x14ac:dyDescent="0.25">
      <c r="A371" s="51" t="s">
        <v>409</v>
      </c>
      <c r="B371" s="46" t="s">
        <v>173</v>
      </c>
      <c r="C371" s="47"/>
      <c r="D371" s="47"/>
      <c r="E371" s="125"/>
      <c r="F371" s="47"/>
    </row>
    <row r="372" spans="1:6" hidden="1" x14ac:dyDescent="0.25">
      <c r="A372" s="51" t="s">
        <v>410</v>
      </c>
      <c r="B372" s="46" t="s">
        <v>411</v>
      </c>
      <c r="C372" s="47"/>
      <c r="D372" s="47"/>
      <c r="E372" s="125"/>
      <c r="F372" s="47"/>
    </row>
    <row r="373" spans="1:6" hidden="1" x14ac:dyDescent="0.25">
      <c r="A373" s="51" t="s">
        <v>413</v>
      </c>
      <c r="B373" s="46" t="s">
        <v>414</v>
      </c>
      <c r="C373" s="47"/>
      <c r="D373" s="47"/>
      <c r="E373" s="125"/>
      <c r="F373" s="47"/>
    </row>
    <row r="374" spans="1:6" hidden="1" x14ac:dyDescent="0.25">
      <c r="A374" s="51" t="s">
        <v>418</v>
      </c>
      <c r="B374" s="46" t="s">
        <v>178</v>
      </c>
      <c r="C374" s="47"/>
      <c r="D374" s="47"/>
      <c r="E374" s="125"/>
      <c r="F374" s="47"/>
    </row>
    <row r="375" spans="1:6" hidden="1" x14ac:dyDescent="0.25">
      <c r="A375" s="48" t="s">
        <v>498</v>
      </c>
      <c r="B375" s="46" t="s">
        <v>497</v>
      </c>
      <c r="C375" s="74">
        <v>196570</v>
      </c>
      <c r="D375" s="74"/>
      <c r="E375" s="124"/>
      <c r="F375" s="75">
        <f t="shared" ref="F375:F376" si="19">+E375/C375*100</f>
        <v>0</v>
      </c>
    </row>
    <row r="376" spans="1:6" hidden="1" x14ac:dyDescent="0.25">
      <c r="A376" s="65" t="s">
        <v>193</v>
      </c>
      <c r="B376" s="46" t="s">
        <v>194</v>
      </c>
      <c r="C376" s="74">
        <v>103970</v>
      </c>
      <c r="D376" s="74"/>
      <c r="E376" s="124"/>
      <c r="F376" s="75">
        <f t="shared" si="19"/>
        <v>0</v>
      </c>
    </row>
    <row r="377" spans="1:6" hidden="1" x14ac:dyDescent="0.25">
      <c r="A377" s="51" t="s">
        <v>197</v>
      </c>
      <c r="B377" s="46" t="s">
        <v>198</v>
      </c>
      <c r="C377" s="47"/>
      <c r="D377" s="47"/>
      <c r="E377" s="125"/>
      <c r="F377" s="47"/>
    </row>
    <row r="378" spans="1:6" hidden="1" x14ac:dyDescent="0.25">
      <c r="A378" s="51" t="s">
        <v>207</v>
      </c>
      <c r="B378" s="46" t="s">
        <v>206</v>
      </c>
      <c r="C378" s="47"/>
      <c r="D378" s="47"/>
      <c r="E378" s="125"/>
      <c r="F378" s="47"/>
    </row>
    <row r="379" spans="1:6" hidden="1" x14ac:dyDescent="0.25">
      <c r="A379" s="51" t="s">
        <v>212</v>
      </c>
      <c r="B379" s="46" t="s">
        <v>213</v>
      </c>
      <c r="C379" s="47"/>
      <c r="D379" s="47"/>
      <c r="E379" s="125"/>
      <c r="F379" s="47"/>
    </row>
    <row r="380" spans="1:6" hidden="1" x14ac:dyDescent="0.25">
      <c r="A380" s="65" t="s">
        <v>216</v>
      </c>
      <c r="B380" s="46" t="s">
        <v>217</v>
      </c>
      <c r="C380" s="74">
        <v>80600</v>
      </c>
      <c r="D380" s="74"/>
      <c r="E380" s="124"/>
      <c r="F380" s="75">
        <f>+E380/C380*100</f>
        <v>0</v>
      </c>
    </row>
    <row r="381" spans="1:6" hidden="1" x14ac:dyDescent="0.25">
      <c r="A381" s="51" t="s">
        <v>220</v>
      </c>
      <c r="B381" s="46" t="s">
        <v>221</v>
      </c>
      <c r="C381" s="47"/>
      <c r="D381" s="47"/>
      <c r="E381" s="125"/>
      <c r="F381" s="47"/>
    </row>
    <row r="382" spans="1:6" ht="25.5" hidden="1" x14ac:dyDescent="0.25">
      <c r="A382" s="51" t="s">
        <v>222</v>
      </c>
      <c r="B382" s="46" t="s">
        <v>223</v>
      </c>
      <c r="C382" s="47"/>
      <c r="D382" s="47"/>
      <c r="E382" s="125"/>
      <c r="F382" s="47"/>
    </row>
    <row r="383" spans="1:6" hidden="1" x14ac:dyDescent="0.25">
      <c r="A383" s="51" t="s">
        <v>224</v>
      </c>
      <c r="B383" s="46" t="s">
        <v>225</v>
      </c>
      <c r="C383" s="47"/>
      <c r="D383" s="47"/>
      <c r="E383" s="125"/>
      <c r="F383" s="47"/>
    </row>
    <row r="384" spans="1:6" hidden="1" x14ac:dyDescent="0.25">
      <c r="A384" s="51" t="s">
        <v>230</v>
      </c>
      <c r="B384" s="46" t="s">
        <v>231</v>
      </c>
      <c r="C384" s="47"/>
      <c r="D384" s="47"/>
      <c r="E384" s="125"/>
      <c r="F384" s="47"/>
    </row>
    <row r="385" spans="1:6" hidden="1" x14ac:dyDescent="0.25">
      <c r="A385" s="51" t="s">
        <v>232</v>
      </c>
      <c r="B385" s="46" t="s">
        <v>233</v>
      </c>
      <c r="C385" s="47"/>
      <c r="D385" s="47"/>
      <c r="E385" s="125"/>
      <c r="F385" s="47"/>
    </row>
    <row r="386" spans="1:6" hidden="1" x14ac:dyDescent="0.25">
      <c r="A386" s="51" t="s">
        <v>238</v>
      </c>
      <c r="B386" s="46" t="s">
        <v>239</v>
      </c>
      <c r="C386" s="47"/>
      <c r="D386" s="47"/>
      <c r="E386" s="125"/>
      <c r="F386" s="47"/>
    </row>
    <row r="387" spans="1:6" hidden="1" x14ac:dyDescent="0.25">
      <c r="A387" s="51" t="s">
        <v>248</v>
      </c>
      <c r="B387" s="46" t="s">
        <v>249</v>
      </c>
      <c r="C387" s="47"/>
      <c r="D387" s="47"/>
      <c r="E387" s="125"/>
      <c r="F387" s="47"/>
    </row>
    <row r="388" spans="1:6" hidden="1" x14ac:dyDescent="0.25">
      <c r="A388" s="51" t="s">
        <v>252</v>
      </c>
      <c r="B388" s="46" t="s">
        <v>253</v>
      </c>
      <c r="C388" s="47"/>
      <c r="D388" s="47"/>
      <c r="E388" s="125"/>
      <c r="F388" s="47"/>
    </row>
    <row r="389" spans="1:6" hidden="1" x14ac:dyDescent="0.25">
      <c r="A389" s="51" t="s">
        <v>256</v>
      </c>
      <c r="B389" s="46" t="s">
        <v>257</v>
      </c>
      <c r="C389" s="47"/>
      <c r="D389" s="47"/>
      <c r="E389" s="125"/>
      <c r="F389" s="47"/>
    </row>
    <row r="390" spans="1:6" hidden="1" x14ac:dyDescent="0.25">
      <c r="A390" s="51" t="s">
        <v>260</v>
      </c>
      <c r="B390" s="46" t="s">
        <v>261</v>
      </c>
      <c r="C390" s="47"/>
      <c r="D390" s="47"/>
      <c r="E390" s="125"/>
      <c r="F390" s="47"/>
    </row>
    <row r="391" spans="1:6" hidden="1" x14ac:dyDescent="0.25">
      <c r="A391" s="51" t="s">
        <v>264</v>
      </c>
      <c r="B391" s="46" t="s">
        <v>263</v>
      </c>
      <c r="C391" s="47"/>
      <c r="D391" s="47"/>
      <c r="E391" s="125"/>
      <c r="F391" s="47"/>
    </row>
    <row r="392" spans="1:6" hidden="1" x14ac:dyDescent="0.25">
      <c r="A392" s="51" t="s">
        <v>271</v>
      </c>
      <c r="B392" s="46" t="s">
        <v>272</v>
      </c>
      <c r="C392" s="47"/>
      <c r="D392" s="47"/>
      <c r="E392" s="125"/>
      <c r="F392" s="47"/>
    </row>
    <row r="393" spans="1:6" hidden="1" x14ac:dyDescent="0.25">
      <c r="A393" s="51" t="s">
        <v>273</v>
      </c>
      <c r="B393" s="46" t="s">
        <v>274</v>
      </c>
      <c r="C393" s="47"/>
      <c r="D393" s="47"/>
      <c r="E393" s="125"/>
      <c r="F393" s="47"/>
    </row>
    <row r="394" spans="1:6" ht="25.5" hidden="1" x14ac:dyDescent="0.25">
      <c r="A394" s="65" t="s">
        <v>399</v>
      </c>
      <c r="B394" s="46" t="s">
        <v>400</v>
      </c>
      <c r="C394" s="74">
        <v>12000</v>
      </c>
      <c r="D394" s="74"/>
      <c r="E394" s="124"/>
      <c r="F394" s="75">
        <f>+E394/C394*100</f>
        <v>0</v>
      </c>
    </row>
    <row r="395" spans="1:6" hidden="1" x14ac:dyDescent="0.25">
      <c r="A395" s="51" t="s">
        <v>409</v>
      </c>
      <c r="B395" s="46" t="s">
        <v>173</v>
      </c>
      <c r="C395" s="47"/>
      <c r="D395" s="47"/>
      <c r="E395" s="125"/>
      <c r="F395" s="47"/>
    </row>
    <row r="396" spans="1:6" ht="25.5" hidden="1" x14ac:dyDescent="0.25">
      <c r="A396" s="72" t="s">
        <v>622</v>
      </c>
      <c r="B396" s="73" t="s">
        <v>623</v>
      </c>
      <c r="C396" s="60">
        <v>1461528</v>
      </c>
      <c r="D396" s="60"/>
      <c r="E396" s="123"/>
      <c r="F396" s="75">
        <f t="shared" ref="F396:F398" si="20">+E396/C396*100</f>
        <v>0</v>
      </c>
    </row>
    <row r="397" spans="1:6" hidden="1" x14ac:dyDescent="0.25">
      <c r="A397" s="48" t="s">
        <v>444</v>
      </c>
      <c r="B397" s="46" t="s">
        <v>484</v>
      </c>
      <c r="C397" s="74"/>
      <c r="D397" s="74"/>
      <c r="E397" s="124"/>
      <c r="F397" s="75" t="e">
        <f t="shared" si="20"/>
        <v>#DIV/0!</v>
      </c>
    </row>
    <row r="398" spans="1:6" hidden="1" x14ac:dyDescent="0.25">
      <c r="A398" s="65" t="s">
        <v>216</v>
      </c>
      <c r="B398" s="46" t="s">
        <v>217</v>
      </c>
      <c r="C398" s="74"/>
      <c r="D398" s="74"/>
      <c r="E398" s="124"/>
      <c r="F398" s="75" t="e">
        <f t="shared" si="20"/>
        <v>#DIV/0!</v>
      </c>
    </row>
    <row r="399" spans="1:6" ht="25.5" hidden="1" x14ac:dyDescent="0.25">
      <c r="A399" s="51" t="s">
        <v>222</v>
      </c>
      <c r="B399" s="46" t="s">
        <v>223</v>
      </c>
      <c r="C399" s="47"/>
      <c r="D399" s="47"/>
      <c r="E399" s="125"/>
      <c r="F399" s="47"/>
    </row>
    <row r="400" spans="1:6" hidden="1" x14ac:dyDescent="0.25">
      <c r="A400" s="51" t="s">
        <v>238</v>
      </c>
      <c r="B400" s="46" t="s">
        <v>239</v>
      </c>
      <c r="C400" s="47"/>
      <c r="D400" s="47"/>
      <c r="E400" s="125"/>
      <c r="F400" s="47"/>
    </row>
    <row r="401" spans="1:6" hidden="1" x14ac:dyDescent="0.25">
      <c r="A401" s="48" t="s">
        <v>487</v>
      </c>
      <c r="B401" s="46" t="s">
        <v>488</v>
      </c>
      <c r="C401" s="74">
        <v>650089</v>
      </c>
      <c r="D401" s="74"/>
      <c r="E401" s="124"/>
      <c r="F401" s="75">
        <f t="shared" ref="F401:F402" si="21">+E401/C401*100</f>
        <v>0</v>
      </c>
    </row>
    <row r="402" spans="1:6" hidden="1" x14ac:dyDescent="0.25">
      <c r="A402" s="65" t="s">
        <v>193</v>
      </c>
      <c r="B402" s="46" t="s">
        <v>194</v>
      </c>
      <c r="C402" s="74">
        <v>183009</v>
      </c>
      <c r="D402" s="74"/>
      <c r="E402" s="124"/>
      <c r="F402" s="75">
        <f t="shared" si="21"/>
        <v>0</v>
      </c>
    </row>
    <row r="403" spans="1:6" hidden="1" x14ac:dyDescent="0.25">
      <c r="A403" s="51" t="s">
        <v>197</v>
      </c>
      <c r="B403" s="46" t="s">
        <v>198</v>
      </c>
      <c r="C403" s="47"/>
      <c r="D403" s="47"/>
      <c r="E403" s="125"/>
      <c r="F403" s="47"/>
    </row>
    <row r="404" spans="1:6" hidden="1" x14ac:dyDescent="0.25">
      <c r="A404" s="51" t="s">
        <v>207</v>
      </c>
      <c r="B404" s="46" t="s">
        <v>206</v>
      </c>
      <c r="C404" s="47"/>
      <c r="D404" s="47"/>
      <c r="E404" s="125"/>
      <c r="F404" s="47"/>
    </row>
    <row r="405" spans="1:6" hidden="1" x14ac:dyDescent="0.25">
      <c r="A405" s="51" t="s">
        <v>212</v>
      </c>
      <c r="B405" s="46" t="s">
        <v>213</v>
      </c>
      <c r="C405" s="47"/>
      <c r="D405" s="47"/>
      <c r="E405" s="125"/>
      <c r="F405" s="47"/>
    </row>
    <row r="406" spans="1:6" hidden="1" x14ac:dyDescent="0.25">
      <c r="A406" s="65" t="s">
        <v>216</v>
      </c>
      <c r="B406" s="46" t="s">
        <v>217</v>
      </c>
      <c r="C406" s="74">
        <v>65560</v>
      </c>
      <c r="D406" s="74"/>
      <c r="E406" s="124"/>
      <c r="F406" s="75">
        <f>+E406/C406*100</f>
        <v>0</v>
      </c>
    </row>
    <row r="407" spans="1:6" hidden="1" x14ac:dyDescent="0.25">
      <c r="A407" s="51" t="s">
        <v>220</v>
      </c>
      <c r="B407" s="46" t="s">
        <v>221</v>
      </c>
      <c r="C407" s="47"/>
      <c r="D407" s="47"/>
      <c r="E407" s="125"/>
      <c r="F407" s="47"/>
    </row>
    <row r="408" spans="1:6" ht="25.5" hidden="1" x14ac:dyDescent="0.25">
      <c r="A408" s="51" t="s">
        <v>222</v>
      </c>
      <c r="B408" s="46" t="s">
        <v>223</v>
      </c>
      <c r="C408" s="47"/>
      <c r="D408" s="47"/>
      <c r="E408" s="125"/>
      <c r="F408" s="47"/>
    </row>
    <row r="409" spans="1:6" hidden="1" x14ac:dyDescent="0.25">
      <c r="A409" s="51" t="s">
        <v>224</v>
      </c>
      <c r="B409" s="46" t="s">
        <v>225</v>
      </c>
      <c r="C409" s="47"/>
      <c r="D409" s="47"/>
      <c r="E409" s="125"/>
      <c r="F409" s="47"/>
    </row>
    <row r="410" spans="1:6" hidden="1" x14ac:dyDescent="0.25">
      <c r="A410" s="51" t="s">
        <v>230</v>
      </c>
      <c r="B410" s="46" t="s">
        <v>231</v>
      </c>
      <c r="C410" s="47"/>
      <c r="D410" s="47"/>
      <c r="E410" s="125"/>
      <c r="F410" s="47"/>
    </row>
    <row r="411" spans="1:6" hidden="1" x14ac:dyDescent="0.25">
      <c r="A411" s="51" t="s">
        <v>234</v>
      </c>
      <c r="B411" s="46" t="s">
        <v>235</v>
      </c>
      <c r="C411" s="47"/>
      <c r="D411" s="47"/>
      <c r="E411" s="125"/>
      <c r="F411" s="47"/>
    </row>
    <row r="412" spans="1:6" ht="25.5" hidden="1" x14ac:dyDescent="0.25">
      <c r="A412" s="51" t="s">
        <v>236</v>
      </c>
      <c r="B412" s="46" t="s">
        <v>237</v>
      </c>
      <c r="C412" s="47"/>
      <c r="D412" s="47"/>
      <c r="E412" s="125"/>
      <c r="F412" s="47"/>
    </row>
    <row r="413" spans="1:6" hidden="1" x14ac:dyDescent="0.25">
      <c r="A413" s="51" t="s">
        <v>238</v>
      </c>
      <c r="B413" s="46" t="s">
        <v>239</v>
      </c>
      <c r="C413" s="47"/>
      <c r="D413" s="47"/>
      <c r="E413" s="125"/>
      <c r="F413" s="47"/>
    </row>
    <row r="414" spans="1:6" hidden="1" x14ac:dyDescent="0.25">
      <c r="A414" s="51" t="s">
        <v>240</v>
      </c>
      <c r="B414" s="46" t="s">
        <v>241</v>
      </c>
      <c r="C414" s="47"/>
      <c r="D414" s="47"/>
      <c r="E414" s="125"/>
      <c r="F414" s="47"/>
    </row>
    <row r="415" spans="1:6" hidden="1" x14ac:dyDescent="0.25">
      <c r="A415" s="51" t="s">
        <v>244</v>
      </c>
      <c r="B415" s="46" t="s">
        <v>245</v>
      </c>
      <c r="C415" s="47"/>
      <c r="D415" s="47"/>
      <c r="E415" s="125"/>
      <c r="F415" s="47"/>
    </row>
    <row r="416" spans="1:6" hidden="1" x14ac:dyDescent="0.25">
      <c r="A416" s="51" t="s">
        <v>246</v>
      </c>
      <c r="B416" s="46" t="s">
        <v>247</v>
      </c>
      <c r="C416" s="47"/>
      <c r="D416" s="47"/>
      <c r="E416" s="125"/>
      <c r="F416" s="47"/>
    </row>
    <row r="417" spans="1:6" hidden="1" x14ac:dyDescent="0.25">
      <c r="A417" s="51" t="s">
        <v>248</v>
      </c>
      <c r="B417" s="46" t="s">
        <v>249</v>
      </c>
      <c r="C417" s="47"/>
      <c r="D417" s="47"/>
      <c r="E417" s="125"/>
      <c r="F417" s="47"/>
    </row>
    <row r="418" spans="1:6" hidden="1" x14ac:dyDescent="0.25">
      <c r="A418" s="51" t="s">
        <v>250</v>
      </c>
      <c r="B418" s="46" t="s">
        <v>251</v>
      </c>
      <c r="C418" s="47"/>
      <c r="D418" s="47"/>
      <c r="E418" s="125"/>
      <c r="F418" s="47"/>
    </row>
    <row r="419" spans="1:6" hidden="1" x14ac:dyDescent="0.25">
      <c r="A419" s="51" t="s">
        <v>252</v>
      </c>
      <c r="B419" s="46" t="s">
        <v>253</v>
      </c>
      <c r="C419" s="47"/>
      <c r="D419" s="47"/>
      <c r="E419" s="125"/>
      <c r="F419" s="47"/>
    </row>
    <row r="420" spans="1:6" hidden="1" x14ac:dyDescent="0.25">
      <c r="A420" s="51" t="s">
        <v>256</v>
      </c>
      <c r="B420" s="46" t="s">
        <v>257</v>
      </c>
      <c r="C420" s="47"/>
      <c r="D420" s="47"/>
      <c r="E420" s="125"/>
      <c r="F420" s="47"/>
    </row>
    <row r="421" spans="1:6" hidden="1" x14ac:dyDescent="0.25">
      <c r="A421" s="51" t="s">
        <v>260</v>
      </c>
      <c r="B421" s="46" t="s">
        <v>261</v>
      </c>
      <c r="C421" s="47"/>
      <c r="D421" s="47"/>
      <c r="E421" s="125"/>
      <c r="F421" s="47"/>
    </row>
    <row r="422" spans="1:6" hidden="1" x14ac:dyDescent="0.25">
      <c r="A422" s="51" t="s">
        <v>264</v>
      </c>
      <c r="B422" s="46" t="s">
        <v>263</v>
      </c>
      <c r="C422" s="47"/>
      <c r="D422" s="47"/>
      <c r="E422" s="125"/>
      <c r="F422" s="47"/>
    </row>
    <row r="423" spans="1:6" hidden="1" x14ac:dyDescent="0.25">
      <c r="A423" s="51" t="s">
        <v>269</v>
      </c>
      <c r="B423" s="46" t="s">
        <v>270</v>
      </c>
      <c r="C423" s="47"/>
      <c r="D423" s="47"/>
      <c r="E423" s="125"/>
      <c r="F423" s="47"/>
    </row>
    <row r="424" spans="1:6" hidden="1" x14ac:dyDescent="0.25">
      <c r="A424" s="51" t="s">
        <v>271</v>
      </c>
      <c r="B424" s="46" t="s">
        <v>272</v>
      </c>
      <c r="C424" s="47"/>
      <c r="D424" s="47"/>
      <c r="E424" s="125"/>
      <c r="F424" s="47"/>
    </row>
    <row r="425" spans="1:6" hidden="1" x14ac:dyDescent="0.25">
      <c r="A425" s="51" t="s">
        <v>279</v>
      </c>
      <c r="B425" s="46" t="s">
        <v>266</v>
      </c>
      <c r="C425" s="47"/>
      <c r="D425" s="47"/>
      <c r="E425" s="125"/>
      <c r="F425" s="47"/>
    </row>
    <row r="426" spans="1:6" ht="25.5" hidden="1" x14ac:dyDescent="0.25">
      <c r="A426" s="65" t="s">
        <v>313</v>
      </c>
      <c r="B426" s="46" t="s">
        <v>314</v>
      </c>
      <c r="C426" s="74">
        <v>260417</v>
      </c>
      <c r="D426" s="74"/>
      <c r="E426" s="124"/>
      <c r="F426" s="75">
        <f>+E426/C426*100</f>
        <v>0</v>
      </c>
    </row>
    <row r="427" spans="1:6" hidden="1" x14ac:dyDescent="0.25">
      <c r="A427" s="51" t="s">
        <v>317</v>
      </c>
      <c r="B427" s="46" t="s">
        <v>318</v>
      </c>
      <c r="C427" s="47"/>
      <c r="D427" s="47"/>
      <c r="E427" s="125"/>
      <c r="F427" s="47"/>
    </row>
    <row r="428" spans="1:6" ht="25.5" hidden="1" x14ac:dyDescent="0.25">
      <c r="A428" s="51" t="s">
        <v>340</v>
      </c>
      <c r="B428" s="46" t="s">
        <v>86</v>
      </c>
      <c r="C428" s="47"/>
      <c r="D428" s="47"/>
      <c r="E428" s="125"/>
      <c r="F428" s="47"/>
    </row>
    <row r="429" spans="1:6" ht="25.5" hidden="1" x14ac:dyDescent="0.25">
      <c r="A429" s="65" t="s">
        <v>342</v>
      </c>
      <c r="B429" s="46" t="s">
        <v>343</v>
      </c>
      <c r="C429" s="74"/>
      <c r="D429" s="74"/>
      <c r="E429" s="124"/>
      <c r="F429" s="75" t="e">
        <f>+E429/C429*100</f>
        <v>#DIV/0!</v>
      </c>
    </row>
    <row r="430" spans="1:6" hidden="1" x14ac:dyDescent="0.25">
      <c r="A430" s="51" t="s">
        <v>352</v>
      </c>
      <c r="B430" s="46" t="s">
        <v>353</v>
      </c>
      <c r="C430" s="47"/>
      <c r="D430" s="47"/>
      <c r="E430" s="125"/>
      <c r="F430" s="47"/>
    </row>
    <row r="431" spans="1:6" hidden="1" x14ac:dyDescent="0.25">
      <c r="A431" s="65" t="s">
        <v>358</v>
      </c>
      <c r="B431" s="46" t="s">
        <v>359</v>
      </c>
      <c r="C431" s="74">
        <v>50103</v>
      </c>
      <c r="D431" s="74"/>
      <c r="E431" s="124"/>
      <c r="F431" s="75">
        <f>+E431/C431*100</f>
        <v>0</v>
      </c>
    </row>
    <row r="432" spans="1:6" hidden="1" x14ac:dyDescent="0.25">
      <c r="A432" s="51" t="s">
        <v>365</v>
      </c>
      <c r="B432" s="46" t="s">
        <v>366</v>
      </c>
      <c r="C432" s="47"/>
      <c r="D432" s="47"/>
      <c r="E432" s="125"/>
      <c r="F432" s="47"/>
    </row>
    <row r="433" spans="1:6" ht="25.5" hidden="1" x14ac:dyDescent="0.25">
      <c r="A433" s="65" t="s">
        <v>399</v>
      </c>
      <c r="B433" s="46" t="s">
        <v>400</v>
      </c>
      <c r="C433" s="74">
        <v>91000</v>
      </c>
      <c r="D433" s="74"/>
      <c r="E433" s="124"/>
      <c r="F433" s="75">
        <f>+E433/C433*100</f>
        <v>0</v>
      </c>
    </row>
    <row r="434" spans="1:6" hidden="1" x14ac:dyDescent="0.25">
      <c r="A434" s="51" t="s">
        <v>409</v>
      </c>
      <c r="B434" s="46" t="s">
        <v>173</v>
      </c>
      <c r="C434" s="47"/>
      <c r="D434" s="47"/>
      <c r="E434" s="125"/>
      <c r="F434" s="47"/>
    </row>
    <row r="435" spans="1:6" hidden="1" x14ac:dyDescent="0.25">
      <c r="A435" s="51" t="s">
        <v>413</v>
      </c>
      <c r="B435" s="46" t="s">
        <v>414</v>
      </c>
      <c r="C435" s="47"/>
      <c r="D435" s="47"/>
      <c r="E435" s="125"/>
      <c r="F435" s="47"/>
    </row>
    <row r="436" spans="1:6" hidden="1" x14ac:dyDescent="0.25">
      <c r="A436" s="51" t="s">
        <v>415</v>
      </c>
      <c r="B436" s="46" t="s">
        <v>416</v>
      </c>
      <c r="C436" s="47"/>
      <c r="D436" s="47"/>
      <c r="E436" s="125"/>
      <c r="F436" s="47"/>
    </row>
    <row r="437" spans="1:6" hidden="1" x14ac:dyDescent="0.25">
      <c r="A437" s="48" t="s">
        <v>489</v>
      </c>
      <c r="B437" s="46" t="s">
        <v>490</v>
      </c>
      <c r="C437" s="74">
        <v>811439</v>
      </c>
      <c r="D437" s="74"/>
      <c r="E437" s="124"/>
      <c r="F437" s="75">
        <f t="shared" ref="F437:F438" si="22">+E437/C437*100</f>
        <v>0</v>
      </c>
    </row>
    <row r="438" spans="1:6" hidden="1" x14ac:dyDescent="0.25">
      <c r="A438" s="65" t="s">
        <v>193</v>
      </c>
      <c r="B438" s="46" t="s">
        <v>194</v>
      </c>
      <c r="C438" s="74">
        <v>216192</v>
      </c>
      <c r="D438" s="74"/>
      <c r="E438" s="124"/>
      <c r="F438" s="75">
        <f t="shared" si="22"/>
        <v>0</v>
      </c>
    </row>
    <row r="439" spans="1:6" hidden="1" x14ac:dyDescent="0.25">
      <c r="A439" s="51" t="s">
        <v>197</v>
      </c>
      <c r="B439" s="46" t="s">
        <v>198</v>
      </c>
      <c r="C439" s="47"/>
      <c r="D439" s="47"/>
      <c r="E439" s="125"/>
      <c r="F439" s="47"/>
    </row>
    <row r="440" spans="1:6" hidden="1" x14ac:dyDescent="0.25">
      <c r="A440" s="51" t="s">
        <v>207</v>
      </c>
      <c r="B440" s="46" t="s">
        <v>206</v>
      </c>
      <c r="C440" s="47"/>
      <c r="D440" s="47"/>
      <c r="E440" s="125"/>
      <c r="F440" s="47"/>
    </row>
    <row r="441" spans="1:6" hidden="1" x14ac:dyDescent="0.25">
      <c r="A441" s="51" t="s">
        <v>212</v>
      </c>
      <c r="B441" s="46" t="s">
        <v>213</v>
      </c>
      <c r="C441" s="47"/>
      <c r="D441" s="47"/>
      <c r="E441" s="125"/>
      <c r="F441" s="47"/>
    </row>
    <row r="442" spans="1:6" hidden="1" x14ac:dyDescent="0.25">
      <c r="A442" s="65" t="s">
        <v>216</v>
      </c>
      <c r="B442" s="46" t="s">
        <v>217</v>
      </c>
      <c r="C442" s="74">
        <v>171374</v>
      </c>
      <c r="D442" s="74"/>
      <c r="E442" s="124"/>
      <c r="F442" s="75">
        <f>+E442/C442*100</f>
        <v>0</v>
      </c>
    </row>
    <row r="443" spans="1:6" hidden="1" x14ac:dyDescent="0.25">
      <c r="A443" s="51" t="s">
        <v>220</v>
      </c>
      <c r="B443" s="46" t="s">
        <v>221</v>
      </c>
      <c r="C443" s="47"/>
      <c r="D443" s="47"/>
      <c r="E443" s="125"/>
      <c r="F443" s="47"/>
    </row>
    <row r="444" spans="1:6" ht="25.5" hidden="1" x14ac:dyDescent="0.25">
      <c r="A444" s="51" t="s">
        <v>222</v>
      </c>
      <c r="B444" s="46" t="s">
        <v>223</v>
      </c>
      <c r="C444" s="47"/>
      <c r="D444" s="47"/>
      <c r="E444" s="125"/>
      <c r="F444" s="47"/>
    </row>
    <row r="445" spans="1:6" hidden="1" x14ac:dyDescent="0.25">
      <c r="A445" s="51" t="s">
        <v>224</v>
      </c>
      <c r="B445" s="46" t="s">
        <v>225</v>
      </c>
      <c r="C445" s="47"/>
      <c r="D445" s="47"/>
      <c r="E445" s="125"/>
      <c r="F445" s="47"/>
    </row>
    <row r="446" spans="1:6" hidden="1" x14ac:dyDescent="0.25">
      <c r="A446" s="51" t="s">
        <v>230</v>
      </c>
      <c r="B446" s="46" t="s">
        <v>231</v>
      </c>
      <c r="C446" s="47"/>
      <c r="D446" s="47"/>
      <c r="E446" s="125"/>
      <c r="F446" s="47"/>
    </row>
    <row r="447" spans="1:6" hidden="1" x14ac:dyDescent="0.25">
      <c r="A447" s="51" t="s">
        <v>234</v>
      </c>
      <c r="B447" s="46" t="s">
        <v>235</v>
      </c>
      <c r="C447" s="47"/>
      <c r="D447" s="47"/>
      <c r="E447" s="125"/>
      <c r="F447" s="47"/>
    </row>
    <row r="448" spans="1:6" ht="25.5" hidden="1" x14ac:dyDescent="0.25">
      <c r="A448" s="51" t="s">
        <v>236</v>
      </c>
      <c r="B448" s="46" t="s">
        <v>237</v>
      </c>
      <c r="C448" s="47"/>
      <c r="D448" s="47"/>
      <c r="E448" s="125"/>
      <c r="F448" s="47"/>
    </row>
    <row r="449" spans="1:6" hidden="1" x14ac:dyDescent="0.25">
      <c r="A449" s="51" t="s">
        <v>238</v>
      </c>
      <c r="B449" s="46" t="s">
        <v>239</v>
      </c>
      <c r="C449" s="47"/>
      <c r="D449" s="47"/>
      <c r="E449" s="125"/>
      <c r="F449" s="47"/>
    </row>
    <row r="450" spans="1:6" hidden="1" x14ac:dyDescent="0.25">
      <c r="A450" s="51" t="s">
        <v>246</v>
      </c>
      <c r="B450" s="46" t="s">
        <v>247</v>
      </c>
      <c r="C450" s="47"/>
      <c r="D450" s="47"/>
      <c r="E450" s="125"/>
      <c r="F450" s="47"/>
    </row>
    <row r="451" spans="1:6" hidden="1" x14ac:dyDescent="0.25">
      <c r="A451" s="51" t="s">
        <v>248</v>
      </c>
      <c r="B451" s="46" t="s">
        <v>249</v>
      </c>
      <c r="C451" s="47"/>
      <c r="D451" s="47"/>
      <c r="E451" s="125"/>
      <c r="F451" s="47"/>
    </row>
    <row r="452" spans="1:6" hidden="1" x14ac:dyDescent="0.25">
      <c r="A452" s="51" t="s">
        <v>252</v>
      </c>
      <c r="B452" s="46" t="s">
        <v>253</v>
      </c>
      <c r="C452" s="47"/>
      <c r="D452" s="47"/>
      <c r="E452" s="125"/>
      <c r="F452" s="47"/>
    </row>
    <row r="453" spans="1:6" hidden="1" x14ac:dyDescent="0.25">
      <c r="A453" s="51" t="s">
        <v>256</v>
      </c>
      <c r="B453" s="46" t="s">
        <v>257</v>
      </c>
      <c r="C453" s="47"/>
      <c r="D453" s="47"/>
      <c r="E453" s="125"/>
      <c r="F453" s="47"/>
    </row>
    <row r="454" spans="1:6" hidden="1" x14ac:dyDescent="0.25">
      <c r="A454" s="51" t="s">
        <v>260</v>
      </c>
      <c r="B454" s="46" t="s">
        <v>261</v>
      </c>
      <c r="C454" s="47"/>
      <c r="D454" s="47"/>
      <c r="E454" s="125"/>
      <c r="F454" s="47"/>
    </row>
    <row r="455" spans="1:6" hidden="1" x14ac:dyDescent="0.25">
      <c r="A455" s="51" t="s">
        <v>264</v>
      </c>
      <c r="B455" s="46" t="s">
        <v>263</v>
      </c>
      <c r="C455" s="47"/>
      <c r="D455" s="47"/>
      <c r="E455" s="125"/>
      <c r="F455" s="47"/>
    </row>
    <row r="456" spans="1:6" hidden="1" x14ac:dyDescent="0.25">
      <c r="A456" s="51" t="s">
        <v>271</v>
      </c>
      <c r="B456" s="46" t="s">
        <v>272</v>
      </c>
      <c r="C456" s="47"/>
      <c r="D456" s="47"/>
      <c r="E456" s="125"/>
      <c r="F456" s="47"/>
    </row>
    <row r="457" spans="1:6" hidden="1" x14ac:dyDescent="0.25">
      <c r="A457" s="65" t="s">
        <v>298</v>
      </c>
      <c r="B457" s="46" t="s">
        <v>299</v>
      </c>
      <c r="C457" s="74">
        <v>6859</v>
      </c>
      <c r="D457" s="76"/>
      <c r="E457" s="124"/>
      <c r="F457" s="76"/>
    </row>
    <row r="458" spans="1:6" ht="25.5" hidden="1" x14ac:dyDescent="0.25">
      <c r="A458" s="51" t="s">
        <v>312</v>
      </c>
      <c r="B458" s="46" t="s">
        <v>311</v>
      </c>
      <c r="C458" s="47"/>
      <c r="D458" s="47"/>
      <c r="E458" s="125"/>
      <c r="F458" s="47"/>
    </row>
    <row r="459" spans="1:6" ht="25.5" hidden="1" x14ac:dyDescent="0.25">
      <c r="A459" s="65" t="s">
        <v>313</v>
      </c>
      <c r="B459" s="46" t="s">
        <v>314</v>
      </c>
      <c r="C459" s="74">
        <v>167229</v>
      </c>
      <c r="D459" s="74"/>
      <c r="E459" s="124"/>
      <c r="F459" s="75">
        <f>+E459/C459*100</f>
        <v>0</v>
      </c>
    </row>
    <row r="460" spans="1:6" hidden="1" x14ac:dyDescent="0.25">
      <c r="A460" s="51" t="s">
        <v>317</v>
      </c>
      <c r="B460" s="46" t="s">
        <v>318</v>
      </c>
      <c r="C460" s="47"/>
      <c r="D460" s="47"/>
      <c r="E460" s="125"/>
      <c r="F460" s="47"/>
    </row>
    <row r="461" spans="1:6" ht="25.5" hidden="1" x14ac:dyDescent="0.25">
      <c r="A461" s="51" t="s">
        <v>340</v>
      </c>
      <c r="B461" s="46" t="s">
        <v>86</v>
      </c>
      <c r="C461" s="47"/>
      <c r="D461" s="47"/>
      <c r="E461" s="125"/>
      <c r="F461" s="47"/>
    </row>
    <row r="462" spans="1:6" ht="25.5" hidden="1" x14ac:dyDescent="0.25">
      <c r="A462" s="65" t="s">
        <v>342</v>
      </c>
      <c r="B462" s="46" t="s">
        <v>343</v>
      </c>
      <c r="C462" s="74">
        <v>228913</v>
      </c>
      <c r="D462" s="74"/>
      <c r="E462" s="124"/>
      <c r="F462" s="75">
        <f>+E462/C462*100</f>
        <v>0</v>
      </c>
    </row>
    <row r="463" spans="1:6" hidden="1" x14ac:dyDescent="0.25">
      <c r="A463" s="51" t="s">
        <v>352</v>
      </c>
      <c r="B463" s="46" t="s">
        <v>353</v>
      </c>
      <c r="C463" s="47"/>
      <c r="D463" s="47"/>
      <c r="E463" s="125"/>
      <c r="F463" s="47"/>
    </row>
    <row r="464" spans="1:6" hidden="1" x14ac:dyDescent="0.25">
      <c r="A464" s="65" t="s">
        <v>358</v>
      </c>
      <c r="B464" s="46" t="s">
        <v>359</v>
      </c>
      <c r="C464" s="74">
        <v>8172</v>
      </c>
      <c r="D464" s="76"/>
      <c r="E464" s="124"/>
      <c r="F464" s="76"/>
    </row>
    <row r="465" spans="1:6" hidden="1" x14ac:dyDescent="0.25">
      <c r="A465" s="51" t="s">
        <v>361</v>
      </c>
      <c r="B465" s="46" t="s">
        <v>362</v>
      </c>
      <c r="C465" s="74"/>
      <c r="D465" s="47"/>
      <c r="E465" s="125"/>
      <c r="F465" s="47"/>
    </row>
    <row r="466" spans="1:6" hidden="1" x14ac:dyDescent="0.25">
      <c r="A466" s="51" t="s">
        <v>365</v>
      </c>
      <c r="B466" s="46" t="s">
        <v>366</v>
      </c>
      <c r="C466" s="74"/>
      <c r="D466" s="47"/>
      <c r="E466" s="125"/>
      <c r="F466" s="47"/>
    </row>
    <row r="467" spans="1:6" ht="25.5" hidden="1" x14ac:dyDescent="0.25">
      <c r="A467" s="65" t="s">
        <v>399</v>
      </c>
      <c r="B467" s="46" t="s">
        <v>400</v>
      </c>
      <c r="C467" s="74">
        <v>12700</v>
      </c>
      <c r="D467" s="76"/>
      <c r="E467" s="124"/>
      <c r="F467" s="76"/>
    </row>
    <row r="468" spans="1:6" hidden="1" x14ac:dyDescent="0.25">
      <c r="A468" s="51" t="s">
        <v>409</v>
      </c>
      <c r="B468" s="46" t="s">
        <v>173</v>
      </c>
      <c r="C468" s="47"/>
      <c r="D468" s="47"/>
      <c r="E468" s="125"/>
      <c r="F468" s="47"/>
    </row>
    <row r="469" spans="1:6" hidden="1" x14ac:dyDescent="0.25">
      <c r="A469" s="48" t="s">
        <v>498</v>
      </c>
      <c r="B469" s="46" t="s">
        <v>497</v>
      </c>
      <c r="C469" s="74"/>
      <c r="D469" s="74"/>
      <c r="E469" s="124"/>
      <c r="F469" s="75" t="e">
        <f t="shared" ref="F469:F470" si="23">+E469/C469*100</f>
        <v>#DIV/0!</v>
      </c>
    </row>
    <row r="470" spans="1:6" hidden="1" x14ac:dyDescent="0.25">
      <c r="A470" s="65" t="s">
        <v>193</v>
      </c>
      <c r="B470" s="46" t="s">
        <v>194</v>
      </c>
      <c r="C470" s="74"/>
      <c r="D470" s="74"/>
      <c r="E470" s="124"/>
      <c r="F470" s="75" t="e">
        <f t="shared" si="23"/>
        <v>#DIV/0!</v>
      </c>
    </row>
    <row r="471" spans="1:6" hidden="1" x14ac:dyDescent="0.25">
      <c r="A471" s="51" t="s">
        <v>197</v>
      </c>
      <c r="B471" s="46" t="s">
        <v>198</v>
      </c>
      <c r="C471" s="47"/>
      <c r="D471" s="47"/>
      <c r="E471" s="125"/>
      <c r="F471" s="47"/>
    </row>
    <row r="472" spans="1:6" hidden="1" x14ac:dyDescent="0.25">
      <c r="A472" s="51" t="s">
        <v>207</v>
      </c>
      <c r="B472" s="46" t="s">
        <v>206</v>
      </c>
      <c r="C472" s="47"/>
      <c r="D472" s="47"/>
      <c r="E472" s="125"/>
      <c r="F472" s="47"/>
    </row>
    <row r="473" spans="1:6" hidden="1" x14ac:dyDescent="0.25">
      <c r="A473" s="51" t="s">
        <v>212</v>
      </c>
      <c r="B473" s="46" t="s">
        <v>213</v>
      </c>
      <c r="C473" s="47"/>
      <c r="D473" s="47"/>
      <c r="E473" s="125"/>
      <c r="F473" s="47"/>
    </row>
    <row r="474" spans="1:6" hidden="1" x14ac:dyDescent="0.25">
      <c r="A474" s="65" t="s">
        <v>216</v>
      </c>
      <c r="B474" s="46" t="s">
        <v>217</v>
      </c>
      <c r="C474" s="74"/>
      <c r="D474" s="74"/>
      <c r="E474" s="124"/>
      <c r="F474" s="75" t="e">
        <f>+E474/C474*100</f>
        <v>#DIV/0!</v>
      </c>
    </row>
    <row r="475" spans="1:6" hidden="1" x14ac:dyDescent="0.25">
      <c r="A475" s="51" t="s">
        <v>220</v>
      </c>
      <c r="B475" s="46" t="s">
        <v>221</v>
      </c>
      <c r="C475" s="47"/>
      <c r="D475" s="47"/>
      <c r="E475" s="125"/>
      <c r="F475" s="47"/>
    </row>
    <row r="476" spans="1:6" ht="25.5" hidden="1" x14ac:dyDescent="0.25">
      <c r="A476" s="51" t="s">
        <v>222</v>
      </c>
      <c r="B476" s="46" t="s">
        <v>223</v>
      </c>
      <c r="C476" s="47"/>
      <c r="D476" s="47"/>
      <c r="E476" s="125"/>
      <c r="F476" s="47"/>
    </row>
    <row r="477" spans="1:6" hidden="1" x14ac:dyDescent="0.25">
      <c r="A477" s="51" t="s">
        <v>248</v>
      </c>
      <c r="B477" s="46" t="s">
        <v>249</v>
      </c>
      <c r="C477" s="47"/>
      <c r="D477" s="47"/>
      <c r="E477" s="125"/>
      <c r="F477" s="47"/>
    </row>
    <row r="478" spans="1:6" hidden="1" x14ac:dyDescent="0.25">
      <c r="A478" s="51" t="s">
        <v>273</v>
      </c>
      <c r="B478" s="46" t="s">
        <v>274</v>
      </c>
      <c r="C478" s="47"/>
      <c r="D478" s="47"/>
      <c r="E478" s="125"/>
      <c r="F478" s="47"/>
    </row>
    <row r="479" spans="1:6" ht="25.5" hidden="1" x14ac:dyDescent="0.25">
      <c r="A479" s="72" t="s">
        <v>624</v>
      </c>
      <c r="B479" s="73" t="s">
        <v>625</v>
      </c>
      <c r="C479" s="60">
        <v>1754483</v>
      </c>
      <c r="D479" s="60"/>
      <c r="E479" s="123"/>
      <c r="F479" s="75">
        <f t="shared" ref="F479:F481" si="24">+E479/C479*100</f>
        <v>0</v>
      </c>
    </row>
    <row r="480" spans="1:6" hidden="1" x14ac:dyDescent="0.25">
      <c r="A480" s="48" t="s">
        <v>487</v>
      </c>
      <c r="B480" s="46" t="s">
        <v>488</v>
      </c>
      <c r="C480" s="74">
        <v>632202</v>
      </c>
      <c r="D480" s="74"/>
      <c r="E480" s="124"/>
      <c r="F480" s="75">
        <f t="shared" si="24"/>
        <v>0</v>
      </c>
    </row>
    <row r="481" spans="1:6" hidden="1" x14ac:dyDescent="0.25">
      <c r="A481" s="65" t="s">
        <v>193</v>
      </c>
      <c r="B481" s="46" t="s">
        <v>194</v>
      </c>
      <c r="C481" s="74">
        <v>479799</v>
      </c>
      <c r="D481" s="74"/>
      <c r="E481" s="124"/>
      <c r="F481" s="75">
        <f t="shared" si="24"/>
        <v>0</v>
      </c>
    </row>
    <row r="482" spans="1:6" hidden="1" x14ac:dyDescent="0.25">
      <c r="A482" s="51" t="s">
        <v>197</v>
      </c>
      <c r="B482" s="46" t="s">
        <v>198</v>
      </c>
      <c r="C482" s="47"/>
      <c r="D482" s="47"/>
      <c r="E482" s="125"/>
      <c r="F482" s="47"/>
    </row>
    <row r="483" spans="1:6" hidden="1" x14ac:dyDescent="0.25">
      <c r="A483" s="51" t="s">
        <v>201</v>
      </c>
      <c r="B483" s="46" t="s">
        <v>202</v>
      </c>
      <c r="C483" s="47"/>
      <c r="D483" s="47"/>
      <c r="E483" s="125"/>
      <c r="F483" s="47"/>
    </row>
    <row r="484" spans="1:6" hidden="1" x14ac:dyDescent="0.25">
      <c r="A484" s="51" t="s">
        <v>207</v>
      </c>
      <c r="B484" s="46" t="s">
        <v>206</v>
      </c>
      <c r="C484" s="47"/>
      <c r="D484" s="47"/>
      <c r="E484" s="125"/>
      <c r="F484" s="47"/>
    </row>
    <row r="485" spans="1:6" hidden="1" x14ac:dyDescent="0.25">
      <c r="A485" s="51" t="s">
        <v>210</v>
      </c>
      <c r="B485" s="46" t="s">
        <v>211</v>
      </c>
      <c r="C485" s="47"/>
      <c r="D485" s="47"/>
      <c r="E485" s="125"/>
      <c r="F485" s="47"/>
    </row>
    <row r="486" spans="1:6" hidden="1" x14ac:dyDescent="0.25">
      <c r="A486" s="51" t="s">
        <v>212</v>
      </c>
      <c r="B486" s="46" t="s">
        <v>213</v>
      </c>
      <c r="C486" s="47"/>
      <c r="D486" s="47"/>
      <c r="E486" s="125"/>
      <c r="F486" s="47"/>
    </row>
    <row r="487" spans="1:6" hidden="1" x14ac:dyDescent="0.25">
      <c r="A487" s="65" t="s">
        <v>216</v>
      </c>
      <c r="B487" s="46" t="s">
        <v>217</v>
      </c>
      <c r="C487" s="74">
        <v>152403</v>
      </c>
      <c r="D487" s="74"/>
      <c r="E487" s="124"/>
      <c r="F487" s="75">
        <f>+E487/C487*100</f>
        <v>0</v>
      </c>
    </row>
    <row r="488" spans="1:6" hidden="1" x14ac:dyDescent="0.25">
      <c r="A488" s="51" t="s">
        <v>220</v>
      </c>
      <c r="B488" s="46" t="s">
        <v>221</v>
      </c>
      <c r="C488" s="47"/>
      <c r="D488" s="47"/>
      <c r="E488" s="125"/>
      <c r="F488" s="47"/>
    </row>
    <row r="489" spans="1:6" ht="25.5" hidden="1" x14ac:dyDescent="0.25">
      <c r="A489" s="51" t="s">
        <v>222</v>
      </c>
      <c r="B489" s="46" t="s">
        <v>223</v>
      </c>
      <c r="C489" s="47"/>
      <c r="D489" s="47"/>
      <c r="E489" s="125"/>
      <c r="F489" s="47"/>
    </row>
    <row r="490" spans="1:6" hidden="1" x14ac:dyDescent="0.25">
      <c r="A490" s="51" t="s">
        <v>224</v>
      </c>
      <c r="B490" s="46" t="s">
        <v>225</v>
      </c>
      <c r="C490" s="47"/>
      <c r="D490" s="47"/>
      <c r="E490" s="125"/>
      <c r="F490" s="47"/>
    </row>
    <row r="491" spans="1:6" hidden="1" x14ac:dyDescent="0.25">
      <c r="A491" s="51" t="s">
        <v>230</v>
      </c>
      <c r="B491" s="46" t="s">
        <v>231</v>
      </c>
      <c r="C491" s="47"/>
      <c r="D491" s="47"/>
      <c r="E491" s="125"/>
      <c r="F491" s="47"/>
    </row>
    <row r="492" spans="1:6" hidden="1" x14ac:dyDescent="0.25">
      <c r="A492" s="51" t="s">
        <v>238</v>
      </c>
      <c r="B492" s="46" t="s">
        <v>239</v>
      </c>
      <c r="C492" s="47"/>
      <c r="D492" s="47"/>
      <c r="E492" s="125"/>
      <c r="F492" s="47"/>
    </row>
    <row r="493" spans="1:6" hidden="1" x14ac:dyDescent="0.25">
      <c r="A493" s="51" t="s">
        <v>244</v>
      </c>
      <c r="B493" s="46" t="s">
        <v>245</v>
      </c>
      <c r="C493" s="47"/>
      <c r="D493" s="47"/>
      <c r="E493" s="125"/>
      <c r="F493" s="47"/>
    </row>
    <row r="494" spans="1:6" hidden="1" x14ac:dyDescent="0.25">
      <c r="A494" s="51" t="s">
        <v>252</v>
      </c>
      <c r="B494" s="46" t="s">
        <v>253</v>
      </c>
      <c r="C494" s="47"/>
      <c r="D494" s="47"/>
      <c r="E494" s="125"/>
      <c r="F494" s="47"/>
    </row>
    <row r="495" spans="1:6" hidden="1" x14ac:dyDescent="0.25">
      <c r="A495" s="51" t="s">
        <v>256</v>
      </c>
      <c r="B495" s="46" t="s">
        <v>257</v>
      </c>
      <c r="C495" s="47"/>
      <c r="D495" s="47"/>
      <c r="E495" s="125"/>
      <c r="F495" s="47"/>
    </row>
    <row r="496" spans="1:6" hidden="1" x14ac:dyDescent="0.25">
      <c r="A496" s="51" t="s">
        <v>260</v>
      </c>
      <c r="B496" s="46" t="s">
        <v>261</v>
      </c>
      <c r="C496" s="47"/>
      <c r="D496" s="47"/>
      <c r="E496" s="125"/>
      <c r="F496" s="47"/>
    </row>
    <row r="497" spans="1:6" hidden="1" x14ac:dyDescent="0.25">
      <c r="A497" s="51" t="s">
        <v>264</v>
      </c>
      <c r="B497" s="46" t="s">
        <v>263</v>
      </c>
      <c r="C497" s="47"/>
      <c r="D497" s="47"/>
      <c r="E497" s="125"/>
      <c r="F497" s="47"/>
    </row>
    <row r="498" spans="1:6" hidden="1" x14ac:dyDescent="0.25">
      <c r="A498" s="51" t="s">
        <v>271</v>
      </c>
      <c r="B498" s="46" t="s">
        <v>272</v>
      </c>
      <c r="C498" s="47"/>
      <c r="D498" s="47"/>
      <c r="E498" s="125"/>
      <c r="F498" s="47"/>
    </row>
    <row r="499" spans="1:6" hidden="1" x14ac:dyDescent="0.25">
      <c r="A499" s="51" t="s">
        <v>273</v>
      </c>
      <c r="B499" s="46" t="s">
        <v>274</v>
      </c>
      <c r="C499" s="47"/>
      <c r="D499" s="47"/>
      <c r="E499" s="125"/>
      <c r="F499" s="47"/>
    </row>
    <row r="500" spans="1:6" hidden="1" x14ac:dyDescent="0.25">
      <c r="A500" s="51" t="s">
        <v>275</v>
      </c>
      <c r="B500" s="46" t="s">
        <v>276</v>
      </c>
      <c r="C500" s="47"/>
      <c r="D500" s="47"/>
      <c r="E500" s="125"/>
      <c r="F500" s="47"/>
    </row>
    <row r="501" spans="1:6" hidden="1" x14ac:dyDescent="0.25">
      <c r="A501" s="65" t="s">
        <v>280</v>
      </c>
      <c r="B501" s="46" t="s">
        <v>281</v>
      </c>
      <c r="C501" s="74"/>
      <c r="D501" s="74"/>
      <c r="E501" s="124"/>
      <c r="F501" s="75" t="e">
        <f>+E501/C501*100</f>
        <v>#DIV/0!</v>
      </c>
    </row>
    <row r="502" spans="1:6" hidden="1" x14ac:dyDescent="0.25">
      <c r="A502" s="51" t="s">
        <v>290</v>
      </c>
      <c r="B502" s="46" t="s">
        <v>291</v>
      </c>
      <c r="C502" s="47"/>
      <c r="D502" s="47"/>
      <c r="E502" s="125"/>
      <c r="F502" s="47"/>
    </row>
    <row r="503" spans="1:6" ht="25.5" hidden="1" x14ac:dyDescent="0.25">
      <c r="A503" s="65" t="s">
        <v>399</v>
      </c>
      <c r="B503" s="46" t="s">
        <v>400</v>
      </c>
      <c r="C503" s="74"/>
      <c r="D503" s="74"/>
      <c r="E503" s="124"/>
      <c r="F503" s="75" t="e">
        <f>+E503/C503*100</f>
        <v>#DIV/0!</v>
      </c>
    </row>
    <row r="504" spans="1:6" hidden="1" x14ac:dyDescent="0.25">
      <c r="A504" s="51" t="s">
        <v>409</v>
      </c>
      <c r="B504" s="46" t="s">
        <v>173</v>
      </c>
      <c r="C504" s="47"/>
      <c r="D504" s="47"/>
      <c r="E504" s="125"/>
      <c r="F504" s="47"/>
    </row>
    <row r="505" spans="1:6" hidden="1" x14ac:dyDescent="0.25">
      <c r="A505" s="48" t="s">
        <v>489</v>
      </c>
      <c r="B505" s="46" t="s">
        <v>490</v>
      </c>
      <c r="C505" s="74">
        <v>1122281</v>
      </c>
      <c r="D505" s="74"/>
      <c r="E505" s="124"/>
      <c r="F505" s="75">
        <f t="shared" ref="F505:F506" si="25">+E505/C505*100</f>
        <v>0</v>
      </c>
    </row>
    <row r="506" spans="1:6" hidden="1" x14ac:dyDescent="0.25">
      <c r="A506" s="65" t="s">
        <v>193</v>
      </c>
      <c r="B506" s="46" t="s">
        <v>194</v>
      </c>
      <c r="C506" s="74">
        <v>158140</v>
      </c>
      <c r="D506" s="74"/>
      <c r="E506" s="124"/>
      <c r="F506" s="75">
        <f t="shared" si="25"/>
        <v>0</v>
      </c>
    </row>
    <row r="507" spans="1:6" hidden="1" x14ac:dyDescent="0.25">
      <c r="A507" s="51" t="s">
        <v>197</v>
      </c>
      <c r="B507" s="46" t="s">
        <v>198</v>
      </c>
      <c r="C507" s="47"/>
      <c r="D507" s="47"/>
      <c r="E507" s="125"/>
      <c r="F507" s="47"/>
    </row>
    <row r="508" spans="1:6" hidden="1" x14ac:dyDescent="0.25">
      <c r="A508" s="51" t="s">
        <v>201</v>
      </c>
      <c r="B508" s="46" t="s">
        <v>202</v>
      </c>
      <c r="C508" s="47"/>
      <c r="D508" s="47"/>
      <c r="E508" s="125"/>
      <c r="F508" s="47"/>
    </row>
    <row r="509" spans="1:6" hidden="1" x14ac:dyDescent="0.25">
      <c r="A509" s="51" t="s">
        <v>207</v>
      </c>
      <c r="B509" s="46" t="s">
        <v>206</v>
      </c>
      <c r="C509" s="47"/>
      <c r="D509" s="47"/>
      <c r="E509" s="125"/>
      <c r="F509" s="47"/>
    </row>
    <row r="510" spans="1:6" hidden="1" x14ac:dyDescent="0.25">
      <c r="A510" s="51" t="s">
        <v>212</v>
      </c>
      <c r="B510" s="46" t="s">
        <v>213</v>
      </c>
      <c r="C510" s="47"/>
      <c r="D510" s="47"/>
      <c r="E510" s="125"/>
      <c r="F510" s="47"/>
    </row>
    <row r="511" spans="1:6" hidden="1" x14ac:dyDescent="0.25">
      <c r="A511" s="65" t="s">
        <v>216</v>
      </c>
      <c r="B511" s="46" t="s">
        <v>217</v>
      </c>
      <c r="C511" s="74">
        <v>95424</v>
      </c>
      <c r="D511" s="74"/>
      <c r="E511" s="124"/>
      <c r="F511" s="75">
        <f>+E511/C511*100</f>
        <v>0</v>
      </c>
    </row>
    <row r="512" spans="1:6" hidden="1" x14ac:dyDescent="0.25">
      <c r="A512" s="51" t="s">
        <v>220</v>
      </c>
      <c r="B512" s="46" t="s">
        <v>221</v>
      </c>
      <c r="C512" s="47"/>
      <c r="D512" s="47"/>
      <c r="E512" s="125"/>
      <c r="F512" s="47"/>
    </row>
    <row r="513" spans="1:6" ht="25.5" hidden="1" x14ac:dyDescent="0.25">
      <c r="A513" s="51" t="s">
        <v>222</v>
      </c>
      <c r="B513" s="46" t="s">
        <v>223</v>
      </c>
      <c r="C513" s="47"/>
      <c r="D513" s="47"/>
      <c r="E513" s="125"/>
      <c r="F513" s="47"/>
    </row>
    <row r="514" spans="1:6" hidden="1" x14ac:dyDescent="0.25">
      <c r="A514" s="51" t="s">
        <v>224</v>
      </c>
      <c r="B514" s="46" t="s">
        <v>225</v>
      </c>
      <c r="C514" s="47"/>
      <c r="D514" s="47"/>
      <c r="E514" s="125"/>
      <c r="F514" s="47"/>
    </row>
    <row r="515" spans="1:6" hidden="1" x14ac:dyDescent="0.25">
      <c r="A515" s="51" t="s">
        <v>226</v>
      </c>
      <c r="B515" s="46" t="s">
        <v>227</v>
      </c>
      <c r="C515" s="47"/>
      <c r="D515" s="47"/>
      <c r="E515" s="125"/>
      <c r="F515" s="47"/>
    </row>
    <row r="516" spans="1:6" hidden="1" x14ac:dyDescent="0.25">
      <c r="A516" s="51" t="s">
        <v>230</v>
      </c>
      <c r="B516" s="46" t="s">
        <v>231</v>
      </c>
      <c r="C516" s="47"/>
      <c r="D516" s="47"/>
      <c r="E516" s="125"/>
      <c r="F516" s="47"/>
    </row>
    <row r="517" spans="1:6" hidden="1" x14ac:dyDescent="0.25">
      <c r="A517" s="51" t="s">
        <v>232</v>
      </c>
      <c r="B517" s="46" t="s">
        <v>233</v>
      </c>
      <c r="C517" s="47"/>
      <c r="D517" s="47"/>
      <c r="E517" s="125"/>
      <c r="F517" s="47"/>
    </row>
    <row r="518" spans="1:6" hidden="1" x14ac:dyDescent="0.25">
      <c r="A518" s="51" t="s">
        <v>234</v>
      </c>
      <c r="B518" s="46" t="s">
        <v>235</v>
      </c>
      <c r="C518" s="47"/>
      <c r="D518" s="47"/>
      <c r="E518" s="125"/>
      <c r="F518" s="47"/>
    </row>
    <row r="519" spans="1:6" ht="25.5" hidden="1" x14ac:dyDescent="0.25">
      <c r="A519" s="51" t="s">
        <v>236</v>
      </c>
      <c r="B519" s="46" t="s">
        <v>237</v>
      </c>
      <c r="C519" s="47"/>
      <c r="D519" s="47"/>
      <c r="E519" s="125"/>
      <c r="F519" s="47"/>
    </row>
    <row r="520" spans="1:6" hidden="1" x14ac:dyDescent="0.25">
      <c r="A520" s="51" t="s">
        <v>238</v>
      </c>
      <c r="B520" s="46" t="s">
        <v>239</v>
      </c>
      <c r="C520" s="47"/>
      <c r="D520" s="47"/>
      <c r="E520" s="125"/>
      <c r="F520" s="47"/>
    </row>
    <row r="521" spans="1:6" hidden="1" x14ac:dyDescent="0.25">
      <c r="A521" s="51" t="s">
        <v>240</v>
      </c>
      <c r="B521" s="46" t="s">
        <v>241</v>
      </c>
      <c r="C521" s="47"/>
      <c r="D521" s="47"/>
      <c r="E521" s="125"/>
      <c r="F521" s="47"/>
    </row>
    <row r="522" spans="1:6" hidden="1" x14ac:dyDescent="0.25">
      <c r="A522" s="51" t="s">
        <v>244</v>
      </c>
      <c r="B522" s="46" t="s">
        <v>245</v>
      </c>
      <c r="C522" s="47"/>
      <c r="D522" s="47"/>
      <c r="E522" s="125"/>
      <c r="F522" s="47"/>
    </row>
    <row r="523" spans="1:6" hidden="1" x14ac:dyDescent="0.25">
      <c r="A523" s="51" t="s">
        <v>248</v>
      </c>
      <c r="B523" s="46" t="s">
        <v>249</v>
      </c>
      <c r="C523" s="47"/>
      <c r="D523" s="47"/>
      <c r="E523" s="125"/>
      <c r="F523" s="47"/>
    </row>
    <row r="524" spans="1:6" hidden="1" x14ac:dyDescent="0.25">
      <c r="A524" s="51" t="s">
        <v>252</v>
      </c>
      <c r="B524" s="46" t="s">
        <v>253</v>
      </c>
      <c r="C524" s="47"/>
      <c r="D524" s="47"/>
      <c r="E524" s="125"/>
      <c r="F524" s="47"/>
    </row>
    <row r="525" spans="1:6" hidden="1" x14ac:dyDescent="0.25">
      <c r="A525" s="51" t="s">
        <v>256</v>
      </c>
      <c r="B525" s="46" t="s">
        <v>257</v>
      </c>
      <c r="C525" s="47"/>
      <c r="D525" s="47"/>
      <c r="E525" s="125"/>
      <c r="F525" s="47"/>
    </row>
    <row r="526" spans="1:6" hidden="1" x14ac:dyDescent="0.25">
      <c r="A526" s="51" t="s">
        <v>258</v>
      </c>
      <c r="B526" s="46" t="s">
        <v>259</v>
      </c>
      <c r="C526" s="47"/>
      <c r="D526" s="47"/>
      <c r="E526" s="125"/>
      <c r="F526" s="47"/>
    </row>
    <row r="527" spans="1:6" hidden="1" x14ac:dyDescent="0.25">
      <c r="A527" s="51" t="s">
        <v>260</v>
      </c>
      <c r="B527" s="46" t="s">
        <v>261</v>
      </c>
      <c r="C527" s="47"/>
      <c r="D527" s="47"/>
      <c r="E527" s="125"/>
      <c r="F527" s="47"/>
    </row>
    <row r="528" spans="1:6" hidden="1" x14ac:dyDescent="0.25">
      <c r="A528" s="51" t="s">
        <v>264</v>
      </c>
      <c r="B528" s="46" t="s">
        <v>263</v>
      </c>
      <c r="C528" s="47"/>
      <c r="D528" s="47"/>
      <c r="E528" s="125"/>
      <c r="F528" s="47"/>
    </row>
    <row r="529" spans="1:6" hidden="1" x14ac:dyDescent="0.25">
      <c r="A529" s="51" t="s">
        <v>271</v>
      </c>
      <c r="B529" s="46" t="s">
        <v>272</v>
      </c>
      <c r="C529" s="47"/>
      <c r="D529" s="47"/>
      <c r="E529" s="125"/>
      <c r="F529" s="47"/>
    </row>
    <row r="530" spans="1:6" hidden="1" x14ac:dyDescent="0.25">
      <c r="A530" s="65" t="s">
        <v>280</v>
      </c>
      <c r="B530" s="46" t="s">
        <v>281</v>
      </c>
      <c r="C530" s="76"/>
      <c r="D530" s="76"/>
      <c r="E530" s="124"/>
      <c r="F530" s="76"/>
    </row>
    <row r="531" spans="1:6" hidden="1" x14ac:dyDescent="0.25">
      <c r="A531" s="51" t="s">
        <v>290</v>
      </c>
      <c r="B531" s="46" t="s">
        <v>291</v>
      </c>
      <c r="C531" s="47"/>
      <c r="D531" s="47"/>
      <c r="E531" s="125"/>
      <c r="F531" s="47"/>
    </row>
    <row r="532" spans="1:6" ht="25.5" hidden="1" x14ac:dyDescent="0.25">
      <c r="A532" s="65" t="s">
        <v>313</v>
      </c>
      <c r="B532" s="46" t="s">
        <v>314</v>
      </c>
      <c r="C532" s="74">
        <v>50000</v>
      </c>
      <c r="D532" s="74"/>
      <c r="E532" s="124"/>
      <c r="F532" s="75">
        <f>+E532/C532*100</f>
        <v>0</v>
      </c>
    </row>
    <row r="533" spans="1:6" ht="25.5" hidden="1" x14ac:dyDescent="0.25">
      <c r="A533" s="51" t="s">
        <v>321</v>
      </c>
      <c r="B533" s="46" t="s">
        <v>322</v>
      </c>
      <c r="C533" s="47"/>
      <c r="D533" s="47"/>
      <c r="E533" s="125"/>
      <c r="F533" s="47"/>
    </row>
    <row r="534" spans="1:6" ht="25.5" hidden="1" x14ac:dyDescent="0.25">
      <c r="A534" s="51" t="s">
        <v>338</v>
      </c>
      <c r="B534" s="46" t="s">
        <v>82</v>
      </c>
      <c r="C534" s="47"/>
      <c r="D534" s="47"/>
      <c r="E534" s="125"/>
      <c r="F534" s="47"/>
    </row>
    <row r="535" spans="1:6" ht="25.5" hidden="1" x14ac:dyDescent="0.25">
      <c r="A535" s="51" t="s">
        <v>340</v>
      </c>
      <c r="B535" s="46" t="s">
        <v>86</v>
      </c>
      <c r="C535" s="47"/>
      <c r="D535" s="47"/>
      <c r="E535" s="125"/>
      <c r="F535" s="47"/>
    </row>
    <row r="536" spans="1:6" ht="25.5" hidden="1" x14ac:dyDescent="0.25">
      <c r="A536" s="65" t="s">
        <v>342</v>
      </c>
      <c r="B536" s="46" t="s">
        <v>343</v>
      </c>
      <c r="C536" s="74">
        <v>800135</v>
      </c>
      <c r="D536" s="74"/>
      <c r="E536" s="124"/>
      <c r="F536" s="75">
        <f>+E536/C536*100</f>
        <v>0</v>
      </c>
    </row>
    <row r="537" spans="1:6" hidden="1" x14ac:dyDescent="0.25">
      <c r="A537" s="51" t="s">
        <v>352</v>
      </c>
      <c r="B537" s="46" t="s">
        <v>353</v>
      </c>
      <c r="C537" s="47"/>
      <c r="D537" s="47"/>
      <c r="E537" s="125"/>
      <c r="F537" s="47"/>
    </row>
    <row r="538" spans="1:6" hidden="1" x14ac:dyDescent="0.25">
      <c r="A538" s="65" t="s">
        <v>358</v>
      </c>
      <c r="B538" s="46" t="s">
        <v>359</v>
      </c>
      <c r="C538" s="74">
        <v>4942</v>
      </c>
      <c r="D538" s="74"/>
      <c r="E538" s="124"/>
      <c r="F538" s="75">
        <f>+E538/C538*100</f>
        <v>0</v>
      </c>
    </row>
    <row r="539" spans="1:6" hidden="1" x14ac:dyDescent="0.25">
      <c r="A539" s="51" t="s">
        <v>361</v>
      </c>
      <c r="B539" s="46" t="s">
        <v>362</v>
      </c>
      <c r="C539" s="47"/>
      <c r="D539" s="47"/>
      <c r="E539" s="125"/>
      <c r="F539" s="47"/>
    </row>
    <row r="540" spans="1:6" ht="25.5" hidden="1" x14ac:dyDescent="0.25">
      <c r="A540" s="65" t="s">
        <v>399</v>
      </c>
      <c r="B540" s="46" t="s">
        <v>400</v>
      </c>
      <c r="C540" s="74">
        <v>13640</v>
      </c>
      <c r="D540" s="74"/>
      <c r="E540" s="124"/>
      <c r="F540" s="75">
        <f>+E540/C540*100</f>
        <v>0</v>
      </c>
    </row>
    <row r="541" spans="1:6" hidden="1" x14ac:dyDescent="0.25">
      <c r="A541" s="51" t="s">
        <v>409</v>
      </c>
      <c r="B541" s="46" t="s">
        <v>173</v>
      </c>
      <c r="C541" s="47"/>
      <c r="D541" s="47"/>
      <c r="E541" s="125"/>
      <c r="F541" s="47"/>
    </row>
    <row r="542" spans="1:6" hidden="1" x14ac:dyDescent="0.25">
      <c r="A542" s="51" t="s">
        <v>410</v>
      </c>
      <c r="B542" s="46" t="s">
        <v>411</v>
      </c>
      <c r="C542" s="47"/>
      <c r="D542" s="47"/>
      <c r="E542" s="125"/>
      <c r="F542" s="47"/>
    </row>
    <row r="543" spans="1:6" hidden="1" x14ac:dyDescent="0.25">
      <c r="A543" s="51" t="s">
        <v>412</v>
      </c>
      <c r="B543" s="46" t="s">
        <v>174</v>
      </c>
      <c r="C543" s="47"/>
      <c r="D543" s="47"/>
      <c r="E543" s="125"/>
      <c r="F543" s="47"/>
    </row>
    <row r="544" spans="1:6" hidden="1" x14ac:dyDescent="0.25">
      <c r="A544" s="51" t="s">
        <v>413</v>
      </c>
      <c r="B544" s="46" t="s">
        <v>414</v>
      </c>
      <c r="C544" s="47"/>
      <c r="D544" s="47"/>
      <c r="E544" s="125"/>
      <c r="F544" s="47"/>
    </row>
    <row r="545" spans="1:6" hidden="1" x14ac:dyDescent="0.25">
      <c r="A545" s="51" t="s">
        <v>415</v>
      </c>
      <c r="B545" s="46" t="s">
        <v>416</v>
      </c>
      <c r="C545" s="47"/>
      <c r="D545" s="47"/>
      <c r="E545" s="125"/>
      <c r="F545" s="47"/>
    </row>
    <row r="546" spans="1:6" hidden="1" x14ac:dyDescent="0.25">
      <c r="A546" s="51" t="s">
        <v>418</v>
      </c>
      <c r="B546" s="46" t="s">
        <v>178</v>
      </c>
      <c r="C546" s="47"/>
      <c r="D546" s="47"/>
      <c r="E546" s="125"/>
      <c r="F546" s="47"/>
    </row>
    <row r="547" spans="1:6" ht="25.5" hidden="1" x14ac:dyDescent="0.25">
      <c r="A547" s="65" t="s">
        <v>456</v>
      </c>
      <c r="B547" s="46" t="s">
        <v>457</v>
      </c>
      <c r="C547" s="76"/>
      <c r="D547" s="76"/>
      <c r="E547" s="124"/>
      <c r="F547" s="76"/>
    </row>
    <row r="548" spans="1:6" hidden="1" x14ac:dyDescent="0.25">
      <c r="A548" s="51" t="s">
        <v>460</v>
      </c>
      <c r="B548" s="46" t="s">
        <v>459</v>
      </c>
      <c r="C548" s="47"/>
      <c r="D548" s="47"/>
      <c r="E548" s="125"/>
      <c r="F548" s="47"/>
    </row>
    <row r="549" spans="1:6" hidden="1" x14ac:dyDescent="0.25">
      <c r="A549" s="48" t="s">
        <v>498</v>
      </c>
      <c r="B549" s="46" t="s">
        <v>497</v>
      </c>
      <c r="C549" s="74"/>
      <c r="D549" s="74"/>
      <c r="E549" s="124"/>
      <c r="F549" s="75" t="e">
        <f t="shared" ref="F549:F550" si="26">+E549/C549*100</f>
        <v>#DIV/0!</v>
      </c>
    </row>
    <row r="550" spans="1:6" hidden="1" x14ac:dyDescent="0.25">
      <c r="A550" s="65" t="s">
        <v>193</v>
      </c>
      <c r="B550" s="46" t="s">
        <v>194</v>
      </c>
      <c r="C550" s="74"/>
      <c r="D550" s="74"/>
      <c r="E550" s="124"/>
      <c r="F550" s="75" t="e">
        <f t="shared" si="26"/>
        <v>#DIV/0!</v>
      </c>
    </row>
    <row r="551" spans="1:6" hidden="1" x14ac:dyDescent="0.25">
      <c r="A551" s="51" t="s">
        <v>197</v>
      </c>
      <c r="B551" s="46" t="s">
        <v>198</v>
      </c>
      <c r="C551" s="47"/>
      <c r="D551" s="47"/>
      <c r="E551" s="125"/>
      <c r="F551" s="47"/>
    </row>
    <row r="552" spans="1:6" hidden="1" x14ac:dyDescent="0.25">
      <c r="A552" s="51" t="s">
        <v>207</v>
      </c>
      <c r="B552" s="46" t="s">
        <v>206</v>
      </c>
      <c r="C552" s="47"/>
      <c r="D552" s="47"/>
      <c r="E552" s="125"/>
      <c r="F552" s="47"/>
    </row>
    <row r="553" spans="1:6" hidden="1" x14ac:dyDescent="0.25">
      <c r="A553" s="51" t="s">
        <v>212</v>
      </c>
      <c r="B553" s="46" t="s">
        <v>213</v>
      </c>
      <c r="C553" s="47"/>
      <c r="D553" s="47"/>
      <c r="E553" s="125"/>
      <c r="F553" s="47"/>
    </row>
    <row r="554" spans="1:6" hidden="1" x14ac:dyDescent="0.25">
      <c r="A554" s="65" t="s">
        <v>216</v>
      </c>
      <c r="B554" s="46" t="s">
        <v>217</v>
      </c>
      <c r="C554" s="74"/>
      <c r="D554" s="74"/>
      <c r="E554" s="124"/>
      <c r="F554" s="75" t="e">
        <f>+E554/C554*100</f>
        <v>#DIV/0!</v>
      </c>
    </row>
    <row r="555" spans="1:6" hidden="1" x14ac:dyDescent="0.25">
      <c r="A555" s="51" t="s">
        <v>220</v>
      </c>
      <c r="B555" s="46" t="s">
        <v>221</v>
      </c>
      <c r="C555" s="47"/>
      <c r="D555" s="47"/>
      <c r="E555" s="125"/>
      <c r="F555" s="47"/>
    </row>
    <row r="556" spans="1:6" ht="25.5" hidden="1" x14ac:dyDescent="0.25">
      <c r="A556" s="51" t="s">
        <v>222</v>
      </c>
      <c r="B556" s="46" t="s">
        <v>223</v>
      </c>
      <c r="C556" s="47"/>
      <c r="D556" s="47"/>
      <c r="E556" s="125"/>
      <c r="F556" s="47"/>
    </row>
    <row r="557" spans="1:6" hidden="1" x14ac:dyDescent="0.25">
      <c r="A557" s="51" t="s">
        <v>224</v>
      </c>
      <c r="B557" s="46" t="s">
        <v>225</v>
      </c>
      <c r="C557" s="47"/>
      <c r="D557" s="47"/>
      <c r="E557" s="125"/>
      <c r="F557" s="47"/>
    </row>
    <row r="558" spans="1:6" hidden="1" x14ac:dyDescent="0.25">
      <c r="A558" s="51" t="s">
        <v>244</v>
      </c>
      <c r="B558" s="46" t="s">
        <v>245</v>
      </c>
      <c r="C558" s="47"/>
      <c r="D558" s="47"/>
      <c r="E558" s="125"/>
      <c r="F558" s="47"/>
    </row>
    <row r="559" spans="1:6" hidden="1" x14ac:dyDescent="0.25">
      <c r="A559" s="51" t="s">
        <v>256</v>
      </c>
      <c r="B559" s="46" t="s">
        <v>257</v>
      </c>
      <c r="C559" s="47"/>
      <c r="D559" s="47"/>
      <c r="E559" s="125"/>
      <c r="F559" s="47"/>
    </row>
    <row r="560" spans="1:6" hidden="1" x14ac:dyDescent="0.25">
      <c r="A560" s="51" t="s">
        <v>260</v>
      </c>
      <c r="B560" s="46" t="s">
        <v>261</v>
      </c>
      <c r="C560" s="47"/>
      <c r="D560" s="47"/>
      <c r="E560" s="125"/>
      <c r="F560" s="47"/>
    </row>
    <row r="561" spans="1:6" hidden="1" x14ac:dyDescent="0.25">
      <c r="A561" s="51" t="s">
        <v>271</v>
      </c>
      <c r="B561" s="46" t="s">
        <v>272</v>
      </c>
      <c r="C561" s="47"/>
      <c r="D561" s="47"/>
      <c r="E561" s="125"/>
      <c r="F561" s="47"/>
    </row>
    <row r="562" spans="1:6" ht="25.5" hidden="1" x14ac:dyDescent="0.25">
      <c r="A562" s="65" t="s">
        <v>399</v>
      </c>
      <c r="B562" s="46" t="s">
        <v>400</v>
      </c>
      <c r="C562" s="76"/>
      <c r="D562" s="76"/>
      <c r="E562" s="124"/>
      <c r="F562" s="76"/>
    </row>
    <row r="563" spans="1:6" hidden="1" x14ac:dyDescent="0.25">
      <c r="A563" s="51" t="s">
        <v>409</v>
      </c>
      <c r="B563" s="46" t="s">
        <v>173</v>
      </c>
      <c r="C563" s="47"/>
      <c r="D563" s="47"/>
      <c r="E563" s="125"/>
      <c r="F563" s="47"/>
    </row>
    <row r="564" spans="1:6" hidden="1" x14ac:dyDescent="0.25">
      <c r="A564" s="51" t="s">
        <v>425</v>
      </c>
      <c r="B564" s="46" t="s">
        <v>426</v>
      </c>
      <c r="C564" s="47"/>
      <c r="D564" s="47"/>
      <c r="E564" s="125"/>
      <c r="F564" s="47"/>
    </row>
    <row r="565" spans="1:6" ht="25.5" hidden="1" x14ac:dyDescent="0.25">
      <c r="A565" s="72" t="s">
        <v>626</v>
      </c>
      <c r="B565" s="73" t="s">
        <v>627</v>
      </c>
      <c r="C565" s="60">
        <v>554262</v>
      </c>
      <c r="D565" s="60"/>
      <c r="E565" s="123"/>
      <c r="F565" s="75">
        <f t="shared" ref="F565:F566" si="27">+E565/C565*100</f>
        <v>0</v>
      </c>
    </row>
    <row r="566" spans="1:6" hidden="1" x14ac:dyDescent="0.25">
      <c r="A566" s="48" t="s">
        <v>193</v>
      </c>
      <c r="B566" s="46" t="s">
        <v>482</v>
      </c>
      <c r="C566" s="74"/>
      <c r="D566" s="74"/>
      <c r="E566" s="124"/>
      <c r="F566" s="75" t="e">
        <f t="shared" si="27"/>
        <v>#DIV/0!</v>
      </c>
    </row>
    <row r="567" spans="1:6" hidden="1" x14ac:dyDescent="0.25">
      <c r="A567" s="65" t="s">
        <v>193</v>
      </c>
      <c r="B567" s="46" t="s">
        <v>194</v>
      </c>
      <c r="C567" s="76"/>
      <c r="D567" s="76"/>
      <c r="E567" s="124"/>
      <c r="F567" s="76"/>
    </row>
    <row r="568" spans="1:6" hidden="1" x14ac:dyDescent="0.25">
      <c r="A568" s="51" t="s">
        <v>207</v>
      </c>
      <c r="B568" s="46" t="s">
        <v>206</v>
      </c>
      <c r="C568" s="47"/>
      <c r="D568" s="47"/>
      <c r="E568" s="125"/>
      <c r="F568" s="47"/>
    </row>
    <row r="569" spans="1:6" hidden="1" x14ac:dyDescent="0.25">
      <c r="A569" s="65" t="s">
        <v>216</v>
      </c>
      <c r="B569" s="46" t="s">
        <v>217</v>
      </c>
      <c r="C569" s="74"/>
      <c r="D569" s="74"/>
      <c r="E569" s="124"/>
      <c r="F569" s="75" t="e">
        <f>+E569/C569*100</f>
        <v>#DIV/0!</v>
      </c>
    </row>
    <row r="570" spans="1:6" hidden="1" x14ac:dyDescent="0.25">
      <c r="A570" s="51" t="s">
        <v>220</v>
      </c>
      <c r="B570" s="46" t="s">
        <v>221</v>
      </c>
      <c r="C570" s="47"/>
      <c r="D570" s="47"/>
      <c r="E570" s="125"/>
      <c r="F570" s="47"/>
    </row>
    <row r="571" spans="1:6" hidden="1" x14ac:dyDescent="0.25">
      <c r="A571" s="51" t="s">
        <v>224</v>
      </c>
      <c r="B571" s="46" t="s">
        <v>225</v>
      </c>
      <c r="C571" s="47"/>
      <c r="D571" s="47"/>
      <c r="E571" s="125"/>
      <c r="F571" s="47"/>
    </row>
    <row r="572" spans="1:6" hidden="1" x14ac:dyDescent="0.25">
      <c r="A572" s="51" t="s">
        <v>226</v>
      </c>
      <c r="B572" s="46" t="s">
        <v>227</v>
      </c>
      <c r="C572" s="47"/>
      <c r="D572" s="47"/>
      <c r="E572" s="125"/>
      <c r="F572" s="47"/>
    </row>
    <row r="573" spans="1:6" hidden="1" x14ac:dyDescent="0.25">
      <c r="A573" s="51" t="s">
        <v>230</v>
      </c>
      <c r="B573" s="46" t="s">
        <v>231</v>
      </c>
      <c r="C573" s="47"/>
      <c r="D573" s="47"/>
      <c r="E573" s="125"/>
      <c r="F573" s="47"/>
    </row>
    <row r="574" spans="1:6" hidden="1" x14ac:dyDescent="0.25">
      <c r="A574" s="51" t="s">
        <v>244</v>
      </c>
      <c r="B574" s="46" t="s">
        <v>245</v>
      </c>
      <c r="C574" s="47"/>
      <c r="D574" s="47"/>
      <c r="E574" s="125"/>
      <c r="F574" s="47"/>
    </row>
    <row r="575" spans="1:6" hidden="1" x14ac:dyDescent="0.25">
      <c r="A575" s="51" t="s">
        <v>260</v>
      </c>
      <c r="B575" s="46" t="s">
        <v>261</v>
      </c>
      <c r="C575" s="47"/>
      <c r="D575" s="47"/>
      <c r="E575" s="125"/>
      <c r="F575" s="47"/>
    </row>
    <row r="576" spans="1:6" hidden="1" x14ac:dyDescent="0.25">
      <c r="A576" s="51" t="s">
        <v>264</v>
      </c>
      <c r="B576" s="46" t="s">
        <v>263</v>
      </c>
      <c r="C576" s="47"/>
      <c r="D576" s="47"/>
      <c r="E576" s="125"/>
      <c r="F576" s="47"/>
    </row>
    <row r="577" spans="1:6" hidden="1" x14ac:dyDescent="0.25">
      <c r="A577" s="51" t="s">
        <v>271</v>
      </c>
      <c r="B577" s="46" t="s">
        <v>272</v>
      </c>
      <c r="C577" s="47"/>
      <c r="D577" s="47"/>
      <c r="E577" s="125"/>
      <c r="F577" s="47"/>
    </row>
    <row r="578" spans="1:6" hidden="1" x14ac:dyDescent="0.25">
      <c r="A578" s="51" t="s">
        <v>273</v>
      </c>
      <c r="B578" s="46" t="s">
        <v>274</v>
      </c>
      <c r="C578" s="47"/>
      <c r="D578" s="47"/>
      <c r="E578" s="125"/>
      <c r="F578" s="47"/>
    </row>
    <row r="579" spans="1:6" hidden="1" x14ac:dyDescent="0.25">
      <c r="A579" s="65" t="s">
        <v>280</v>
      </c>
      <c r="B579" s="46" t="s">
        <v>281</v>
      </c>
      <c r="C579" s="74"/>
      <c r="D579" s="74"/>
      <c r="E579" s="124"/>
      <c r="F579" s="75" t="e">
        <f>+E579/C579*100</f>
        <v>#DIV/0!</v>
      </c>
    </row>
    <row r="580" spans="1:6" hidden="1" x14ac:dyDescent="0.25">
      <c r="A580" s="51" t="s">
        <v>294</v>
      </c>
      <c r="B580" s="46" t="s">
        <v>295</v>
      </c>
      <c r="C580" s="47"/>
      <c r="D580" s="47"/>
      <c r="E580" s="125"/>
      <c r="F580" s="47"/>
    </row>
    <row r="581" spans="1:6" ht="25.5" hidden="1" x14ac:dyDescent="0.25">
      <c r="A581" s="65" t="s">
        <v>399</v>
      </c>
      <c r="B581" s="46" t="s">
        <v>400</v>
      </c>
      <c r="C581" s="76"/>
      <c r="D581" s="76"/>
      <c r="E581" s="124"/>
      <c r="F581" s="76"/>
    </row>
    <row r="582" spans="1:6" hidden="1" x14ac:dyDescent="0.25">
      <c r="A582" s="51" t="s">
        <v>409</v>
      </c>
      <c r="B582" s="46" t="s">
        <v>173</v>
      </c>
      <c r="C582" s="47"/>
      <c r="D582" s="47"/>
      <c r="E582" s="125"/>
      <c r="F582" s="47"/>
    </row>
    <row r="583" spans="1:6" hidden="1" x14ac:dyDescent="0.25">
      <c r="A583" s="48" t="s">
        <v>444</v>
      </c>
      <c r="B583" s="46" t="s">
        <v>484</v>
      </c>
      <c r="C583" s="76"/>
      <c r="D583" s="76"/>
      <c r="E583" s="124"/>
      <c r="F583" s="76"/>
    </row>
    <row r="584" spans="1:6" hidden="1" x14ac:dyDescent="0.25">
      <c r="A584" s="65" t="s">
        <v>216</v>
      </c>
      <c r="B584" s="46" t="s">
        <v>217</v>
      </c>
      <c r="C584" s="76"/>
      <c r="D584" s="76"/>
      <c r="E584" s="124"/>
      <c r="F584" s="76"/>
    </row>
    <row r="585" spans="1:6" ht="25.5" hidden="1" x14ac:dyDescent="0.25">
      <c r="A585" s="51" t="s">
        <v>222</v>
      </c>
      <c r="B585" s="46" t="s">
        <v>223</v>
      </c>
      <c r="C585" s="47"/>
      <c r="D585" s="47"/>
      <c r="E585" s="125"/>
      <c r="F585" s="47"/>
    </row>
    <row r="586" spans="1:6" hidden="1" x14ac:dyDescent="0.25">
      <c r="A586" s="51" t="s">
        <v>224</v>
      </c>
      <c r="B586" s="46" t="s">
        <v>225</v>
      </c>
      <c r="C586" s="47"/>
      <c r="D586" s="47"/>
      <c r="E586" s="125"/>
      <c r="F586" s="47"/>
    </row>
    <row r="587" spans="1:6" hidden="1" x14ac:dyDescent="0.25">
      <c r="A587" s="48" t="s">
        <v>487</v>
      </c>
      <c r="B587" s="46" t="s">
        <v>488</v>
      </c>
      <c r="C587" s="74">
        <v>72325</v>
      </c>
      <c r="D587" s="74"/>
      <c r="E587" s="124"/>
      <c r="F587" s="75">
        <f t="shared" ref="F587:F588" si="28">+E587/C587*100</f>
        <v>0</v>
      </c>
    </row>
    <row r="588" spans="1:6" hidden="1" x14ac:dyDescent="0.25">
      <c r="A588" s="65" t="s">
        <v>193</v>
      </c>
      <c r="B588" s="46" t="s">
        <v>194</v>
      </c>
      <c r="C588" s="74">
        <v>18000</v>
      </c>
      <c r="D588" s="74"/>
      <c r="E588" s="124"/>
      <c r="F588" s="75">
        <f t="shared" si="28"/>
        <v>0</v>
      </c>
    </row>
    <row r="589" spans="1:6" hidden="1" x14ac:dyDescent="0.25">
      <c r="A589" s="51" t="s">
        <v>197</v>
      </c>
      <c r="B589" s="46" t="s">
        <v>198</v>
      </c>
      <c r="C589" s="47"/>
      <c r="D589" s="47"/>
      <c r="E589" s="125"/>
      <c r="F589" s="47"/>
    </row>
    <row r="590" spans="1:6" hidden="1" x14ac:dyDescent="0.25">
      <c r="A590" s="51" t="s">
        <v>212</v>
      </c>
      <c r="B590" s="46" t="s">
        <v>213</v>
      </c>
      <c r="C590" s="47"/>
      <c r="D590" s="47"/>
      <c r="E590" s="125"/>
      <c r="F590" s="47"/>
    </row>
    <row r="591" spans="1:6" hidden="1" x14ac:dyDescent="0.25">
      <c r="A591" s="65" t="s">
        <v>216</v>
      </c>
      <c r="B591" s="46" t="s">
        <v>217</v>
      </c>
      <c r="C591" s="74">
        <v>54325</v>
      </c>
      <c r="D591" s="74"/>
      <c r="E591" s="124"/>
      <c r="F591" s="75">
        <f>+E591/C591*100</f>
        <v>0</v>
      </c>
    </row>
    <row r="592" spans="1:6" hidden="1" x14ac:dyDescent="0.25">
      <c r="A592" s="51" t="s">
        <v>220</v>
      </c>
      <c r="B592" s="46" t="s">
        <v>221</v>
      </c>
      <c r="C592" s="47"/>
      <c r="D592" s="47"/>
      <c r="E592" s="125"/>
      <c r="F592" s="47"/>
    </row>
    <row r="593" spans="1:6" hidden="1" x14ac:dyDescent="0.25">
      <c r="A593" s="51" t="s">
        <v>224</v>
      </c>
      <c r="B593" s="46" t="s">
        <v>225</v>
      </c>
      <c r="C593" s="47"/>
      <c r="D593" s="47"/>
      <c r="E593" s="125"/>
      <c r="F593" s="47"/>
    </row>
    <row r="594" spans="1:6" hidden="1" x14ac:dyDescent="0.25">
      <c r="A594" s="51" t="s">
        <v>226</v>
      </c>
      <c r="B594" s="46" t="s">
        <v>227</v>
      </c>
      <c r="C594" s="47"/>
      <c r="D594" s="47"/>
      <c r="E594" s="125"/>
      <c r="F594" s="47"/>
    </row>
    <row r="595" spans="1:6" hidden="1" x14ac:dyDescent="0.25">
      <c r="A595" s="51" t="s">
        <v>234</v>
      </c>
      <c r="B595" s="46" t="s">
        <v>235</v>
      </c>
      <c r="C595" s="47"/>
      <c r="D595" s="47"/>
      <c r="E595" s="125"/>
      <c r="F595" s="47"/>
    </row>
    <row r="596" spans="1:6" ht="25.5" hidden="1" x14ac:dyDescent="0.25">
      <c r="A596" s="51" t="s">
        <v>236</v>
      </c>
      <c r="B596" s="46" t="s">
        <v>237</v>
      </c>
      <c r="C596" s="47"/>
      <c r="D596" s="47"/>
      <c r="E596" s="125"/>
      <c r="F596" s="47"/>
    </row>
    <row r="597" spans="1:6" hidden="1" x14ac:dyDescent="0.25">
      <c r="A597" s="51" t="s">
        <v>246</v>
      </c>
      <c r="B597" s="46" t="s">
        <v>247</v>
      </c>
      <c r="C597" s="47"/>
      <c r="D597" s="47"/>
      <c r="E597" s="125"/>
      <c r="F597" s="47"/>
    </row>
    <row r="598" spans="1:6" hidden="1" x14ac:dyDescent="0.25">
      <c r="A598" s="51" t="s">
        <v>256</v>
      </c>
      <c r="B598" s="46" t="s">
        <v>257</v>
      </c>
      <c r="C598" s="47"/>
      <c r="D598" s="47"/>
      <c r="E598" s="125"/>
      <c r="F598" s="47"/>
    </row>
    <row r="599" spans="1:6" hidden="1" x14ac:dyDescent="0.25">
      <c r="A599" s="51" t="s">
        <v>264</v>
      </c>
      <c r="B599" s="46" t="s">
        <v>263</v>
      </c>
      <c r="C599" s="47"/>
      <c r="D599" s="47"/>
      <c r="E599" s="125"/>
      <c r="F599" s="47"/>
    </row>
    <row r="600" spans="1:6" hidden="1" x14ac:dyDescent="0.25">
      <c r="A600" s="51" t="s">
        <v>269</v>
      </c>
      <c r="B600" s="46" t="s">
        <v>270</v>
      </c>
      <c r="C600" s="47"/>
      <c r="D600" s="47"/>
      <c r="E600" s="125"/>
      <c r="F600" s="47"/>
    </row>
    <row r="601" spans="1:6" hidden="1" x14ac:dyDescent="0.25">
      <c r="A601" s="51" t="s">
        <v>271</v>
      </c>
      <c r="B601" s="46" t="s">
        <v>272</v>
      </c>
      <c r="C601" s="47"/>
      <c r="D601" s="47"/>
      <c r="E601" s="125"/>
      <c r="F601" s="47"/>
    </row>
    <row r="602" spans="1:6" ht="25.5" hidden="1" x14ac:dyDescent="0.25">
      <c r="A602" s="65" t="s">
        <v>399</v>
      </c>
      <c r="B602" s="46" t="s">
        <v>400</v>
      </c>
      <c r="C602" s="76"/>
      <c r="D602" s="76"/>
      <c r="E602" s="124"/>
      <c r="F602" s="76"/>
    </row>
    <row r="603" spans="1:6" hidden="1" x14ac:dyDescent="0.25">
      <c r="A603" s="51" t="s">
        <v>409</v>
      </c>
      <c r="B603" s="46" t="s">
        <v>173</v>
      </c>
      <c r="C603" s="47"/>
      <c r="D603" s="47"/>
      <c r="E603" s="125"/>
      <c r="F603" s="47"/>
    </row>
    <row r="604" spans="1:6" hidden="1" x14ac:dyDescent="0.25">
      <c r="A604" s="51" t="s">
        <v>410</v>
      </c>
      <c r="B604" s="46" t="s">
        <v>411</v>
      </c>
      <c r="C604" s="47"/>
      <c r="D604" s="47"/>
      <c r="E604" s="125"/>
      <c r="F604" s="47"/>
    </row>
    <row r="605" spans="1:6" hidden="1" x14ac:dyDescent="0.25">
      <c r="A605" s="48" t="s">
        <v>489</v>
      </c>
      <c r="B605" s="46" t="s">
        <v>490</v>
      </c>
      <c r="C605" s="74">
        <v>481937</v>
      </c>
      <c r="D605" s="74"/>
      <c r="E605" s="124"/>
      <c r="F605" s="75">
        <f t="shared" ref="F605:F606" si="29">+E605/C605*100</f>
        <v>0</v>
      </c>
    </row>
    <row r="606" spans="1:6" hidden="1" x14ac:dyDescent="0.25">
      <c r="A606" s="65" t="s">
        <v>193</v>
      </c>
      <c r="B606" s="46" t="s">
        <v>194</v>
      </c>
      <c r="C606" s="74">
        <v>115421</v>
      </c>
      <c r="D606" s="74"/>
      <c r="E606" s="124"/>
      <c r="F606" s="75">
        <f t="shared" si="29"/>
        <v>0</v>
      </c>
    </row>
    <row r="607" spans="1:6" hidden="1" x14ac:dyDescent="0.25">
      <c r="A607" s="51" t="s">
        <v>197</v>
      </c>
      <c r="B607" s="46" t="s">
        <v>198</v>
      </c>
      <c r="C607" s="47"/>
      <c r="D607" s="47"/>
      <c r="E607" s="125"/>
      <c r="F607" s="47"/>
    </row>
    <row r="608" spans="1:6" hidden="1" x14ac:dyDescent="0.25">
      <c r="A608" s="51" t="s">
        <v>207</v>
      </c>
      <c r="B608" s="46" t="s">
        <v>206</v>
      </c>
      <c r="C608" s="47"/>
      <c r="D608" s="47"/>
      <c r="E608" s="125"/>
      <c r="F608" s="47"/>
    </row>
    <row r="609" spans="1:6" hidden="1" x14ac:dyDescent="0.25">
      <c r="A609" s="51" t="s">
        <v>212</v>
      </c>
      <c r="B609" s="46" t="s">
        <v>213</v>
      </c>
      <c r="C609" s="47"/>
      <c r="D609" s="47"/>
      <c r="E609" s="125"/>
      <c r="F609" s="47"/>
    </row>
    <row r="610" spans="1:6" hidden="1" x14ac:dyDescent="0.25">
      <c r="A610" s="65" t="s">
        <v>216</v>
      </c>
      <c r="B610" s="46" t="s">
        <v>217</v>
      </c>
      <c r="C610" s="74">
        <v>364516</v>
      </c>
      <c r="D610" s="74"/>
      <c r="E610" s="124"/>
      <c r="F610" s="75">
        <f>+E610/C610*100</f>
        <v>0</v>
      </c>
    </row>
    <row r="611" spans="1:6" hidden="1" x14ac:dyDescent="0.25">
      <c r="A611" s="51" t="s">
        <v>220</v>
      </c>
      <c r="B611" s="46" t="s">
        <v>221</v>
      </c>
      <c r="C611" s="47"/>
      <c r="D611" s="47"/>
      <c r="E611" s="125"/>
      <c r="F611" s="47"/>
    </row>
    <row r="612" spans="1:6" ht="25.5" hidden="1" x14ac:dyDescent="0.25">
      <c r="A612" s="51" t="s">
        <v>222</v>
      </c>
      <c r="B612" s="46" t="s">
        <v>223</v>
      </c>
      <c r="C612" s="47"/>
      <c r="D612" s="47"/>
      <c r="E612" s="125"/>
      <c r="F612" s="47"/>
    </row>
    <row r="613" spans="1:6" hidden="1" x14ac:dyDescent="0.25">
      <c r="A613" s="51" t="s">
        <v>224</v>
      </c>
      <c r="B613" s="46" t="s">
        <v>225</v>
      </c>
      <c r="C613" s="47"/>
      <c r="D613" s="47"/>
      <c r="E613" s="125"/>
      <c r="F613" s="47"/>
    </row>
    <row r="614" spans="1:6" hidden="1" x14ac:dyDescent="0.25">
      <c r="A614" s="51" t="s">
        <v>226</v>
      </c>
      <c r="B614" s="46" t="s">
        <v>227</v>
      </c>
      <c r="C614" s="47"/>
      <c r="D614" s="47"/>
      <c r="E614" s="125"/>
      <c r="F614" s="47"/>
    </row>
    <row r="615" spans="1:6" hidden="1" x14ac:dyDescent="0.25">
      <c r="A615" s="51" t="s">
        <v>230</v>
      </c>
      <c r="B615" s="46" t="s">
        <v>231</v>
      </c>
      <c r="C615" s="47"/>
      <c r="D615" s="47"/>
      <c r="E615" s="125"/>
      <c r="F615" s="47"/>
    </row>
    <row r="616" spans="1:6" hidden="1" x14ac:dyDescent="0.25">
      <c r="A616" s="51" t="s">
        <v>234</v>
      </c>
      <c r="B616" s="46" t="s">
        <v>235</v>
      </c>
      <c r="C616" s="47"/>
      <c r="D616" s="47"/>
      <c r="E616" s="125"/>
      <c r="F616" s="47"/>
    </row>
    <row r="617" spans="1:6" ht="25.5" hidden="1" x14ac:dyDescent="0.25">
      <c r="A617" s="51" t="s">
        <v>236</v>
      </c>
      <c r="B617" s="46" t="s">
        <v>237</v>
      </c>
      <c r="C617" s="47"/>
      <c r="D617" s="47"/>
      <c r="E617" s="125"/>
      <c r="F617" s="47"/>
    </row>
    <row r="618" spans="1:6" hidden="1" x14ac:dyDescent="0.25">
      <c r="A618" s="51" t="s">
        <v>238</v>
      </c>
      <c r="B618" s="46" t="s">
        <v>239</v>
      </c>
      <c r="C618" s="47"/>
      <c r="D618" s="47"/>
      <c r="E618" s="125"/>
      <c r="F618" s="47"/>
    </row>
    <row r="619" spans="1:6" hidden="1" x14ac:dyDescent="0.25">
      <c r="A619" s="51" t="s">
        <v>244</v>
      </c>
      <c r="B619" s="46" t="s">
        <v>245</v>
      </c>
      <c r="C619" s="47"/>
      <c r="D619" s="47"/>
      <c r="E619" s="125"/>
      <c r="F619" s="47"/>
    </row>
    <row r="620" spans="1:6" hidden="1" x14ac:dyDescent="0.25">
      <c r="A620" s="51" t="s">
        <v>248</v>
      </c>
      <c r="B620" s="46" t="s">
        <v>249</v>
      </c>
      <c r="C620" s="47"/>
      <c r="D620" s="47"/>
      <c r="E620" s="125"/>
      <c r="F620" s="47"/>
    </row>
    <row r="621" spans="1:6" hidden="1" x14ac:dyDescent="0.25">
      <c r="A621" s="51" t="s">
        <v>252</v>
      </c>
      <c r="B621" s="46" t="s">
        <v>253</v>
      </c>
      <c r="C621" s="47"/>
      <c r="D621" s="47"/>
      <c r="E621" s="125"/>
      <c r="F621" s="47"/>
    </row>
    <row r="622" spans="1:6" hidden="1" x14ac:dyDescent="0.25">
      <c r="A622" s="51" t="s">
        <v>254</v>
      </c>
      <c r="B622" s="46" t="s">
        <v>255</v>
      </c>
      <c r="C622" s="47"/>
      <c r="D622" s="47"/>
      <c r="E622" s="125"/>
      <c r="F622" s="47"/>
    </row>
    <row r="623" spans="1:6" hidden="1" x14ac:dyDescent="0.25">
      <c r="A623" s="51" t="s">
        <v>256</v>
      </c>
      <c r="B623" s="46" t="s">
        <v>257</v>
      </c>
      <c r="C623" s="47"/>
      <c r="D623" s="47"/>
      <c r="E623" s="125"/>
      <c r="F623" s="47"/>
    </row>
    <row r="624" spans="1:6" hidden="1" x14ac:dyDescent="0.25">
      <c r="A624" s="51" t="s">
        <v>258</v>
      </c>
      <c r="B624" s="46" t="s">
        <v>259</v>
      </c>
      <c r="C624" s="47"/>
      <c r="D624" s="47"/>
      <c r="E624" s="125"/>
      <c r="F624" s="47"/>
    </row>
    <row r="625" spans="1:6" hidden="1" x14ac:dyDescent="0.25">
      <c r="A625" s="51" t="s">
        <v>260</v>
      </c>
      <c r="B625" s="46" t="s">
        <v>261</v>
      </c>
      <c r="C625" s="47"/>
      <c r="D625" s="47"/>
      <c r="E625" s="125"/>
      <c r="F625" s="47"/>
    </row>
    <row r="626" spans="1:6" hidden="1" x14ac:dyDescent="0.25">
      <c r="A626" s="51" t="s">
        <v>264</v>
      </c>
      <c r="B626" s="46" t="s">
        <v>263</v>
      </c>
      <c r="C626" s="47"/>
      <c r="D626" s="47"/>
      <c r="E626" s="125"/>
      <c r="F626" s="47"/>
    </row>
    <row r="627" spans="1:6" hidden="1" x14ac:dyDescent="0.25">
      <c r="A627" s="51" t="s">
        <v>271</v>
      </c>
      <c r="B627" s="46" t="s">
        <v>272</v>
      </c>
      <c r="C627" s="47"/>
      <c r="D627" s="47"/>
      <c r="E627" s="125"/>
      <c r="F627" s="47"/>
    </row>
    <row r="628" spans="1:6" hidden="1" x14ac:dyDescent="0.25">
      <c r="A628" s="51" t="s">
        <v>275</v>
      </c>
      <c r="B628" s="46" t="s">
        <v>276</v>
      </c>
      <c r="C628" s="47"/>
      <c r="D628" s="47"/>
      <c r="E628" s="125"/>
      <c r="F628" s="47"/>
    </row>
    <row r="629" spans="1:6" hidden="1" x14ac:dyDescent="0.25">
      <c r="A629" s="51" t="s">
        <v>279</v>
      </c>
      <c r="B629" s="46" t="s">
        <v>266</v>
      </c>
      <c r="C629" s="47"/>
      <c r="D629" s="47"/>
      <c r="E629" s="125"/>
      <c r="F629" s="47"/>
    </row>
    <row r="630" spans="1:6" ht="25.5" hidden="1" x14ac:dyDescent="0.25">
      <c r="A630" s="65" t="s">
        <v>399</v>
      </c>
      <c r="B630" s="46" t="s">
        <v>400</v>
      </c>
      <c r="C630" s="74">
        <v>2000</v>
      </c>
      <c r="D630" s="74"/>
      <c r="E630" s="124"/>
      <c r="F630" s="75">
        <f>+E630/C630*100</f>
        <v>0</v>
      </c>
    </row>
    <row r="631" spans="1:6" hidden="1" x14ac:dyDescent="0.25">
      <c r="A631" s="51" t="s">
        <v>409</v>
      </c>
      <c r="B631" s="46" t="s">
        <v>173</v>
      </c>
      <c r="C631" s="47"/>
      <c r="D631" s="47"/>
      <c r="E631" s="125"/>
      <c r="F631" s="47"/>
    </row>
    <row r="632" spans="1:6" ht="25.5" hidden="1" x14ac:dyDescent="0.25">
      <c r="A632" s="72" t="s">
        <v>628</v>
      </c>
      <c r="B632" s="73" t="s">
        <v>629</v>
      </c>
      <c r="C632" s="60">
        <v>340572</v>
      </c>
      <c r="D632" s="60"/>
      <c r="E632" s="123"/>
      <c r="F632" s="75">
        <f t="shared" ref="F632:F634" si="30">+E632/C632*100</f>
        <v>0</v>
      </c>
    </row>
    <row r="633" spans="1:6" hidden="1" x14ac:dyDescent="0.25">
      <c r="A633" s="48" t="s">
        <v>193</v>
      </c>
      <c r="B633" s="46" t="s">
        <v>482</v>
      </c>
      <c r="C633" s="74"/>
      <c r="D633" s="74"/>
      <c r="E633" s="124"/>
      <c r="F633" s="75" t="e">
        <f t="shared" si="30"/>
        <v>#DIV/0!</v>
      </c>
    </row>
    <row r="634" spans="1:6" hidden="1" x14ac:dyDescent="0.25">
      <c r="A634" s="65" t="s">
        <v>193</v>
      </c>
      <c r="B634" s="46" t="s">
        <v>194</v>
      </c>
      <c r="C634" s="74"/>
      <c r="D634" s="74"/>
      <c r="E634" s="124"/>
      <c r="F634" s="75" t="e">
        <f t="shared" si="30"/>
        <v>#DIV/0!</v>
      </c>
    </row>
    <row r="635" spans="1:6" hidden="1" x14ac:dyDescent="0.25">
      <c r="A635" s="51" t="s">
        <v>197</v>
      </c>
      <c r="B635" s="46" t="s">
        <v>198</v>
      </c>
      <c r="C635" s="47"/>
      <c r="D635" s="47"/>
      <c r="E635" s="125"/>
      <c r="F635" s="47"/>
    </row>
    <row r="636" spans="1:6" hidden="1" x14ac:dyDescent="0.25">
      <c r="A636" s="51" t="s">
        <v>212</v>
      </c>
      <c r="B636" s="46" t="s">
        <v>213</v>
      </c>
      <c r="C636" s="47"/>
      <c r="D636" s="47"/>
      <c r="E636" s="125"/>
      <c r="F636" s="47"/>
    </row>
    <row r="637" spans="1:6" hidden="1" x14ac:dyDescent="0.25">
      <c r="A637" s="65" t="s">
        <v>216</v>
      </c>
      <c r="B637" s="46" t="s">
        <v>217</v>
      </c>
      <c r="C637" s="74"/>
      <c r="D637" s="74"/>
      <c r="E637" s="124"/>
      <c r="F637" s="75" t="e">
        <f>+E637/C637*100</f>
        <v>#DIV/0!</v>
      </c>
    </row>
    <row r="638" spans="1:6" hidden="1" x14ac:dyDescent="0.25">
      <c r="A638" s="51" t="s">
        <v>232</v>
      </c>
      <c r="B638" s="46" t="s">
        <v>233</v>
      </c>
      <c r="C638" s="47"/>
      <c r="D638" s="47"/>
      <c r="E638" s="125"/>
      <c r="F638" s="47"/>
    </row>
    <row r="639" spans="1:6" hidden="1" x14ac:dyDescent="0.25">
      <c r="A639" s="51" t="s">
        <v>256</v>
      </c>
      <c r="B639" s="46" t="s">
        <v>257</v>
      </c>
      <c r="C639" s="47"/>
      <c r="D639" s="47"/>
      <c r="E639" s="125"/>
      <c r="F639" s="47"/>
    </row>
    <row r="640" spans="1:6" hidden="1" x14ac:dyDescent="0.25">
      <c r="A640" s="48" t="s">
        <v>444</v>
      </c>
      <c r="B640" s="46" t="s">
        <v>484</v>
      </c>
      <c r="C640" s="74"/>
      <c r="D640" s="74"/>
      <c r="E640" s="124"/>
      <c r="F640" s="75" t="e">
        <f>+E640/C640*100</f>
        <v>#DIV/0!</v>
      </c>
    </row>
    <row r="641" spans="1:6" hidden="1" x14ac:dyDescent="0.25">
      <c r="A641" s="65" t="s">
        <v>216</v>
      </c>
      <c r="B641" s="46" t="s">
        <v>217</v>
      </c>
      <c r="C641" s="76"/>
      <c r="D641" s="76"/>
      <c r="E641" s="124"/>
      <c r="F641" s="76"/>
    </row>
    <row r="642" spans="1:6" hidden="1" x14ac:dyDescent="0.25">
      <c r="A642" s="51" t="s">
        <v>220</v>
      </c>
      <c r="B642" s="46" t="s">
        <v>221</v>
      </c>
      <c r="C642" s="47"/>
      <c r="D642" s="47"/>
      <c r="E642" s="125"/>
      <c r="F642" s="47"/>
    </row>
    <row r="643" spans="1:6" hidden="1" x14ac:dyDescent="0.25">
      <c r="A643" s="51" t="s">
        <v>246</v>
      </c>
      <c r="B643" s="46" t="s">
        <v>247</v>
      </c>
      <c r="C643" s="47"/>
      <c r="D643" s="47"/>
      <c r="E643" s="125"/>
      <c r="F643" s="47"/>
    </row>
    <row r="644" spans="1:6" hidden="1" x14ac:dyDescent="0.25">
      <c r="A644" s="51" t="s">
        <v>256</v>
      </c>
      <c r="B644" s="46" t="s">
        <v>257</v>
      </c>
      <c r="C644" s="47"/>
      <c r="D644" s="47"/>
      <c r="E644" s="125"/>
      <c r="F644" s="47"/>
    </row>
    <row r="645" spans="1:6" hidden="1" x14ac:dyDescent="0.25">
      <c r="A645" s="51" t="s">
        <v>260</v>
      </c>
      <c r="B645" s="46" t="s">
        <v>261</v>
      </c>
      <c r="C645" s="47"/>
      <c r="D645" s="47"/>
      <c r="E645" s="125"/>
      <c r="F645" s="47"/>
    </row>
    <row r="646" spans="1:6" ht="25.5" hidden="1" x14ac:dyDescent="0.25">
      <c r="A646" s="65" t="s">
        <v>399</v>
      </c>
      <c r="B646" s="46" t="s">
        <v>400</v>
      </c>
      <c r="C646" s="74"/>
      <c r="D646" s="74"/>
      <c r="E646" s="124"/>
      <c r="F646" s="75" t="e">
        <f>+E646/C646*100</f>
        <v>#DIV/0!</v>
      </c>
    </row>
    <row r="647" spans="1:6" hidden="1" x14ac:dyDescent="0.25">
      <c r="A647" s="51" t="s">
        <v>418</v>
      </c>
      <c r="B647" s="46" t="s">
        <v>178</v>
      </c>
      <c r="C647" s="47"/>
      <c r="D647" s="47"/>
      <c r="E647" s="125"/>
      <c r="F647" s="47"/>
    </row>
    <row r="648" spans="1:6" hidden="1" x14ac:dyDescent="0.25">
      <c r="A648" s="48" t="s">
        <v>487</v>
      </c>
      <c r="B648" s="46" t="s">
        <v>488</v>
      </c>
      <c r="C648" s="74">
        <v>28600</v>
      </c>
      <c r="D648" s="74"/>
      <c r="E648" s="124"/>
      <c r="F648" s="75">
        <f t="shared" ref="F648:F649" si="31">+E648/C648*100</f>
        <v>0</v>
      </c>
    </row>
    <row r="649" spans="1:6" hidden="1" x14ac:dyDescent="0.25">
      <c r="A649" s="65" t="s">
        <v>193</v>
      </c>
      <c r="B649" s="46" t="s">
        <v>194</v>
      </c>
      <c r="C649" s="74">
        <v>1981</v>
      </c>
      <c r="D649" s="74"/>
      <c r="E649" s="124"/>
      <c r="F649" s="75">
        <f t="shared" si="31"/>
        <v>0</v>
      </c>
    </row>
    <row r="650" spans="1:6" hidden="1" x14ac:dyDescent="0.25">
      <c r="A650" s="51" t="s">
        <v>197</v>
      </c>
      <c r="B650" s="46" t="s">
        <v>198</v>
      </c>
      <c r="C650" s="47"/>
      <c r="D650" s="47"/>
      <c r="E650" s="125"/>
      <c r="F650" s="47"/>
    </row>
    <row r="651" spans="1:6" hidden="1" x14ac:dyDescent="0.25">
      <c r="A651" s="51" t="s">
        <v>201</v>
      </c>
      <c r="B651" s="46" t="s">
        <v>202</v>
      </c>
      <c r="C651" s="47"/>
      <c r="D651" s="47"/>
      <c r="E651" s="125"/>
      <c r="F651" s="47"/>
    </row>
    <row r="652" spans="1:6" hidden="1" x14ac:dyDescent="0.25">
      <c r="A652" s="51" t="s">
        <v>212</v>
      </c>
      <c r="B652" s="46" t="s">
        <v>213</v>
      </c>
      <c r="C652" s="47"/>
      <c r="D652" s="47"/>
      <c r="E652" s="125"/>
      <c r="F652" s="47"/>
    </row>
    <row r="653" spans="1:6" hidden="1" x14ac:dyDescent="0.25">
      <c r="A653" s="65" t="s">
        <v>216</v>
      </c>
      <c r="B653" s="46" t="s">
        <v>217</v>
      </c>
      <c r="C653" s="74">
        <v>26619</v>
      </c>
      <c r="D653" s="74"/>
      <c r="E653" s="124"/>
      <c r="F653" s="75">
        <f>+E653/C653*100</f>
        <v>0</v>
      </c>
    </row>
    <row r="654" spans="1:6" hidden="1" x14ac:dyDescent="0.25">
      <c r="A654" s="51" t="s">
        <v>220</v>
      </c>
      <c r="B654" s="46" t="s">
        <v>221</v>
      </c>
      <c r="C654" s="47"/>
      <c r="D654" s="47"/>
      <c r="E654" s="125"/>
      <c r="F654" s="47"/>
    </row>
    <row r="655" spans="1:6" ht="25.5" hidden="1" x14ac:dyDescent="0.25">
      <c r="A655" s="51" t="s">
        <v>222</v>
      </c>
      <c r="B655" s="46" t="s">
        <v>223</v>
      </c>
      <c r="C655" s="47"/>
      <c r="D655" s="47"/>
      <c r="E655" s="125"/>
      <c r="F655" s="47"/>
    </row>
    <row r="656" spans="1:6" hidden="1" x14ac:dyDescent="0.25">
      <c r="A656" s="51" t="s">
        <v>224</v>
      </c>
      <c r="B656" s="46" t="s">
        <v>225</v>
      </c>
      <c r="C656" s="47"/>
      <c r="D656" s="47"/>
      <c r="E656" s="125"/>
      <c r="F656" s="47"/>
    </row>
    <row r="657" spans="1:6" hidden="1" x14ac:dyDescent="0.25">
      <c r="A657" s="51" t="s">
        <v>230</v>
      </c>
      <c r="B657" s="46" t="s">
        <v>231</v>
      </c>
      <c r="C657" s="47"/>
      <c r="D657" s="47"/>
      <c r="E657" s="125"/>
      <c r="F657" s="47"/>
    </row>
    <row r="658" spans="1:6" hidden="1" x14ac:dyDescent="0.25">
      <c r="A658" s="51" t="s">
        <v>234</v>
      </c>
      <c r="B658" s="46" t="s">
        <v>235</v>
      </c>
      <c r="C658" s="47"/>
      <c r="D658" s="47"/>
      <c r="E658" s="125"/>
      <c r="F658" s="47"/>
    </row>
    <row r="659" spans="1:6" hidden="1" x14ac:dyDescent="0.25">
      <c r="A659" s="51" t="s">
        <v>238</v>
      </c>
      <c r="B659" s="46" t="s">
        <v>239</v>
      </c>
      <c r="C659" s="47"/>
      <c r="D659" s="47"/>
      <c r="E659" s="125"/>
      <c r="F659" s="47"/>
    </row>
    <row r="660" spans="1:6" hidden="1" x14ac:dyDescent="0.25">
      <c r="A660" s="51" t="s">
        <v>246</v>
      </c>
      <c r="B660" s="46" t="s">
        <v>247</v>
      </c>
      <c r="C660" s="47"/>
      <c r="D660" s="47"/>
      <c r="E660" s="125"/>
      <c r="F660" s="47"/>
    </row>
    <row r="661" spans="1:6" hidden="1" x14ac:dyDescent="0.25">
      <c r="A661" s="51" t="s">
        <v>252</v>
      </c>
      <c r="B661" s="46" t="s">
        <v>253</v>
      </c>
      <c r="C661" s="47"/>
      <c r="D661" s="47"/>
      <c r="E661" s="125"/>
      <c r="F661" s="47"/>
    </row>
    <row r="662" spans="1:6" hidden="1" x14ac:dyDescent="0.25">
      <c r="A662" s="51" t="s">
        <v>256</v>
      </c>
      <c r="B662" s="46" t="s">
        <v>257</v>
      </c>
      <c r="C662" s="47"/>
      <c r="D662" s="47"/>
      <c r="E662" s="125"/>
      <c r="F662" s="47"/>
    </row>
    <row r="663" spans="1:6" hidden="1" x14ac:dyDescent="0.25">
      <c r="A663" s="51" t="s">
        <v>258</v>
      </c>
      <c r="B663" s="46" t="s">
        <v>259</v>
      </c>
      <c r="C663" s="47"/>
      <c r="D663" s="47"/>
      <c r="E663" s="125"/>
      <c r="F663" s="47"/>
    </row>
    <row r="664" spans="1:6" hidden="1" x14ac:dyDescent="0.25">
      <c r="A664" s="51" t="s">
        <v>260</v>
      </c>
      <c r="B664" s="46" t="s">
        <v>261</v>
      </c>
      <c r="C664" s="47"/>
      <c r="D664" s="47"/>
      <c r="E664" s="125"/>
      <c r="F664" s="47"/>
    </row>
    <row r="665" spans="1:6" hidden="1" x14ac:dyDescent="0.25">
      <c r="A665" s="51" t="s">
        <v>264</v>
      </c>
      <c r="B665" s="46" t="s">
        <v>263</v>
      </c>
      <c r="C665" s="47"/>
      <c r="D665" s="47"/>
      <c r="E665" s="125"/>
      <c r="F665" s="47"/>
    </row>
    <row r="666" spans="1:6" hidden="1" x14ac:dyDescent="0.25">
      <c r="A666" s="51" t="s">
        <v>271</v>
      </c>
      <c r="B666" s="46" t="s">
        <v>272</v>
      </c>
      <c r="C666" s="47"/>
      <c r="D666" s="47"/>
      <c r="E666" s="125"/>
      <c r="F666" s="47"/>
    </row>
    <row r="667" spans="1:6" hidden="1" x14ac:dyDescent="0.25">
      <c r="A667" s="51" t="s">
        <v>275</v>
      </c>
      <c r="B667" s="46" t="s">
        <v>276</v>
      </c>
      <c r="C667" s="47"/>
      <c r="D667" s="47"/>
      <c r="E667" s="125"/>
      <c r="F667" s="47"/>
    </row>
    <row r="668" spans="1:6" hidden="1" x14ac:dyDescent="0.25">
      <c r="A668" s="51" t="s">
        <v>279</v>
      </c>
      <c r="B668" s="46" t="s">
        <v>266</v>
      </c>
      <c r="C668" s="47"/>
      <c r="D668" s="47"/>
      <c r="E668" s="125"/>
      <c r="F668" s="47"/>
    </row>
    <row r="669" spans="1:6" hidden="1" x14ac:dyDescent="0.25">
      <c r="A669" s="65" t="s">
        <v>280</v>
      </c>
      <c r="B669" s="46" t="s">
        <v>281</v>
      </c>
      <c r="C669" s="74"/>
      <c r="D669" s="74"/>
      <c r="E669" s="124"/>
      <c r="F669" s="75" t="e">
        <f>+E669/C669*100</f>
        <v>#DIV/0!</v>
      </c>
    </row>
    <row r="670" spans="1:6" hidden="1" x14ac:dyDescent="0.25">
      <c r="A670" s="51" t="s">
        <v>290</v>
      </c>
      <c r="B670" s="46" t="s">
        <v>291</v>
      </c>
      <c r="C670" s="47"/>
      <c r="D670" s="47"/>
      <c r="E670" s="125"/>
      <c r="F670" s="47"/>
    </row>
    <row r="671" spans="1:6" ht="25.5" hidden="1" x14ac:dyDescent="0.25">
      <c r="A671" s="65" t="s">
        <v>313</v>
      </c>
      <c r="B671" s="46" t="s">
        <v>314</v>
      </c>
      <c r="C671" s="74"/>
      <c r="D671" s="74"/>
      <c r="E671" s="124"/>
      <c r="F671" s="75" t="e">
        <f>+E671/C671*100</f>
        <v>#DIV/0!</v>
      </c>
    </row>
    <row r="672" spans="1:6" ht="25.5" hidden="1" x14ac:dyDescent="0.25">
      <c r="A672" s="51" t="s">
        <v>321</v>
      </c>
      <c r="B672" s="46" t="s">
        <v>322</v>
      </c>
      <c r="C672" s="47"/>
      <c r="D672" s="47"/>
      <c r="E672" s="125"/>
      <c r="F672" s="47"/>
    </row>
    <row r="673" spans="1:6" ht="25.5" hidden="1" x14ac:dyDescent="0.25">
      <c r="A673" s="51" t="s">
        <v>340</v>
      </c>
      <c r="B673" s="46" t="s">
        <v>86</v>
      </c>
      <c r="C673" s="47"/>
      <c r="D673" s="47"/>
      <c r="E673" s="125"/>
      <c r="F673" s="47"/>
    </row>
    <row r="674" spans="1:6" ht="25.5" hidden="1" x14ac:dyDescent="0.25">
      <c r="A674" s="65" t="s">
        <v>342</v>
      </c>
      <c r="B674" s="46" t="s">
        <v>343</v>
      </c>
      <c r="C674" s="74"/>
      <c r="D674" s="74"/>
      <c r="E674" s="126"/>
      <c r="F674" s="76"/>
    </row>
    <row r="675" spans="1:6" ht="25.5" hidden="1" x14ac:dyDescent="0.25">
      <c r="A675" s="65" t="s">
        <v>399</v>
      </c>
      <c r="B675" s="46" t="s">
        <v>400</v>
      </c>
      <c r="C675" s="74"/>
      <c r="D675" s="74"/>
      <c r="E675" s="124"/>
      <c r="F675" s="75" t="e">
        <f>+E675/C675*100</f>
        <v>#DIV/0!</v>
      </c>
    </row>
    <row r="676" spans="1:6" hidden="1" x14ac:dyDescent="0.25">
      <c r="A676" s="51" t="s">
        <v>409</v>
      </c>
      <c r="B676" s="46" t="s">
        <v>173</v>
      </c>
      <c r="C676" s="47"/>
      <c r="D676" s="47"/>
      <c r="E676" s="125"/>
      <c r="F676" s="47"/>
    </row>
    <row r="677" spans="1:6" hidden="1" x14ac:dyDescent="0.25">
      <c r="A677" s="51" t="s">
        <v>410</v>
      </c>
      <c r="B677" s="46" t="s">
        <v>411</v>
      </c>
      <c r="C677" s="47"/>
      <c r="D677" s="47"/>
      <c r="E677" s="125"/>
      <c r="F677" s="47"/>
    </row>
    <row r="678" spans="1:6" hidden="1" x14ac:dyDescent="0.25">
      <c r="A678" s="48" t="s">
        <v>489</v>
      </c>
      <c r="B678" s="46" t="s">
        <v>490</v>
      </c>
      <c r="C678" s="74">
        <v>271972</v>
      </c>
      <c r="D678" s="74"/>
      <c r="E678" s="124"/>
      <c r="F678" s="75">
        <f t="shared" ref="F678:F679" si="32">+E678/C678*100</f>
        <v>0</v>
      </c>
    </row>
    <row r="679" spans="1:6" hidden="1" x14ac:dyDescent="0.25">
      <c r="A679" s="65" t="s">
        <v>193</v>
      </c>
      <c r="B679" s="46" t="s">
        <v>194</v>
      </c>
      <c r="C679" s="74">
        <v>23000</v>
      </c>
      <c r="D679" s="74"/>
      <c r="E679" s="124"/>
      <c r="F679" s="75">
        <f t="shared" si="32"/>
        <v>0</v>
      </c>
    </row>
    <row r="680" spans="1:6" hidden="1" x14ac:dyDescent="0.25">
      <c r="A680" s="51" t="s">
        <v>197</v>
      </c>
      <c r="B680" s="46" t="s">
        <v>198</v>
      </c>
      <c r="C680" s="47"/>
      <c r="D680" s="47"/>
      <c r="E680" s="125"/>
      <c r="F680" s="47"/>
    </row>
    <row r="681" spans="1:6" hidden="1" x14ac:dyDescent="0.25">
      <c r="A681" s="51" t="s">
        <v>207</v>
      </c>
      <c r="B681" s="46" t="s">
        <v>206</v>
      </c>
      <c r="C681" s="47"/>
      <c r="D681" s="47"/>
      <c r="E681" s="125"/>
      <c r="F681" s="47"/>
    </row>
    <row r="682" spans="1:6" hidden="1" x14ac:dyDescent="0.25">
      <c r="A682" s="51" t="s">
        <v>212</v>
      </c>
      <c r="B682" s="46" t="s">
        <v>213</v>
      </c>
      <c r="C682" s="47"/>
      <c r="D682" s="47"/>
      <c r="E682" s="125"/>
      <c r="F682" s="47"/>
    </row>
    <row r="683" spans="1:6" hidden="1" x14ac:dyDescent="0.25">
      <c r="A683" s="65" t="s">
        <v>216</v>
      </c>
      <c r="B683" s="46" t="s">
        <v>217</v>
      </c>
      <c r="C683" s="74">
        <v>104131</v>
      </c>
      <c r="D683" s="74"/>
      <c r="E683" s="124"/>
      <c r="F683" s="75">
        <f>+E683/C683*100</f>
        <v>0</v>
      </c>
    </row>
    <row r="684" spans="1:6" hidden="1" x14ac:dyDescent="0.25">
      <c r="A684" s="51" t="s">
        <v>220</v>
      </c>
      <c r="B684" s="46" t="s">
        <v>221</v>
      </c>
      <c r="C684" s="47"/>
      <c r="D684" s="47"/>
      <c r="E684" s="125"/>
      <c r="F684" s="47"/>
    </row>
    <row r="685" spans="1:6" ht="25.5" hidden="1" x14ac:dyDescent="0.25">
      <c r="A685" s="51" t="s">
        <v>222</v>
      </c>
      <c r="B685" s="46" t="s">
        <v>223</v>
      </c>
      <c r="C685" s="47"/>
      <c r="D685" s="47"/>
      <c r="E685" s="125"/>
      <c r="F685" s="47"/>
    </row>
    <row r="686" spans="1:6" hidden="1" x14ac:dyDescent="0.25">
      <c r="A686" s="51" t="s">
        <v>224</v>
      </c>
      <c r="B686" s="46" t="s">
        <v>225</v>
      </c>
      <c r="C686" s="47"/>
      <c r="D686" s="47"/>
      <c r="E686" s="125"/>
      <c r="F686" s="47"/>
    </row>
    <row r="687" spans="1:6" hidden="1" x14ac:dyDescent="0.25">
      <c r="A687" s="51" t="s">
        <v>226</v>
      </c>
      <c r="B687" s="46" t="s">
        <v>227</v>
      </c>
      <c r="C687" s="47"/>
      <c r="D687" s="47"/>
      <c r="E687" s="125"/>
      <c r="F687" s="47"/>
    </row>
    <row r="688" spans="1:6" hidden="1" x14ac:dyDescent="0.25">
      <c r="A688" s="51" t="s">
        <v>230</v>
      </c>
      <c r="B688" s="46" t="s">
        <v>231</v>
      </c>
      <c r="C688" s="47"/>
      <c r="D688" s="47"/>
      <c r="E688" s="125"/>
      <c r="F688" s="47"/>
    </row>
    <row r="689" spans="1:6" hidden="1" x14ac:dyDescent="0.25">
      <c r="A689" s="51" t="s">
        <v>232</v>
      </c>
      <c r="B689" s="46" t="s">
        <v>233</v>
      </c>
      <c r="C689" s="47"/>
      <c r="D689" s="47"/>
      <c r="E689" s="125"/>
      <c r="F689" s="47"/>
    </row>
    <row r="690" spans="1:6" ht="25.5" hidden="1" x14ac:dyDescent="0.25">
      <c r="A690" s="51" t="s">
        <v>236</v>
      </c>
      <c r="B690" s="46" t="s">
        <v>237</v>
      </c>
      <c r="C690" s="47"/>
      <c r="D690" s="47"/>
      <c r="E690" s="125"/>
      <c r="F690" s="47"/>
    </row>
    <row r="691" spans="1:6" hidden="1" x14ac:dyDescent="0.25">
      <c r="A691" s="51" t="s">
        <v>244</v>
      </c>
      <c r="B691" s="46" t="s">
        <v>245</v>
      </c>
      <c r="C691" s="47"/>
      <c r="D691" s="47"/>
      <c r="E691" s="125"/>
      <c r="F691" s="47"/>
    </row>
    <row r="692" spans="1:6" hidden="1" x14ac:dyDescent="0.25">
      <c r="A692" s="51" t="s">
        <v>246</v>
      </c>
      <c r="B692" s="46" t="s">
        <v>247</v>
      </c>
      <c r="C692" s="47"/>
      <c r="D692" s="47"/>
      <c r="E692" s="125"/>
      <c r="F692" s="47"/>
    </row>
    <row r="693" spans="1:6" hidden="1" x14ac:dyDescent="0.25">
      <c r="A693" s="51" t="s">
        <v>248</v>
      </c>
      <c r="B693" s="46" t="s">
        <v>249</v>
      </c>
      <c r="C693" s="47"/>
      <c r="D693" s="47"/>
      <c r="E693" s="125"/>
      <c r="F693" s="47"/>
    </row>
    <row r="694" spans="1:6" hidden="1" x14ac:dyDescent="0.25">
      <c r="A694" s="51" t="s">
        <v>250</v>
      </c>
      <c r="B694" s="46" t="s">
        <v>251</v>
      </c>
      <c r="C694" s="47"/>
      <c r="D694" s="47"/>
      <c r="E694" s="125"/>
      <c r="F694" s="47"/>
    </row>
    <row r="695" spans="1:6" hidden="1" x14ac:dyDescent="0.25">
      <c r="A695" s="51" t="s">
        <v>256</v>
      </c>
      <c r="B695" s="46" t="s">
        <v>257</v>
      </c>
      <c r="C695" s="47"/>
      <c r="D695" s="47"/>
      <c r="E695" s="125"/>
      <c r="F695" s="47"/>
    </row>
    <row r="696" spans="1:6" hidden="1" x14ac:dyDescent="0.25">
      <c r="A696" s="51" t="s">
        <v>258</v>
      </c>
      <c r="B696" s="46" t="s">
        <v>259</v>
      </c>
      <c r="C696" s="47"/>
      <c r="D696" s="47"/>
      <c r="E696" s="125"/>
      <c r="F696" s="47"/>
    </row>
    <row r="697" spans="1:6" hidden="1" x14ac:dyDescent="0.25">
      <c r="A697" s="51" t="s">
        <v>264</v>
      </c>
      <c r="B697" s="46" t="s">
        <v>263</v>
      </c>
      <c r="C697" s="47"/>
      <c r="D697" s="47"/>
      <c r="E697" s="125"/>
      <c r="F697" s="47"/>
    </row>
    <row r="698" spans="1:6" hidden="1" x14ac:dyDescent="0.25">
      <c r="A698" s="51" t="s">
        <v>271</v>
      </c>
      <c r="B698" s="46" t="s">
        <v>272</v>
      </c>
      <c r="C698" s="47"/>
      <c r="D698" s="47"/>
      <c r="E698" s="125"/>
      <c r="F698" s="47"/>
    </row>
    <row r="699" spans="1:6" hidden="1" x14ac:dyDescent="0.25">
      <c r="A699" s="51" t="s">
        <v>275</v>
      </c>
      <c r="B699" s="46" t="s">
        <v>276</v>
      </c>
      <c r="C699" s="47"/>
      <c r="D699" s="47"/>
      <c r="E699" s="125"/>
      <c r="F699" s="47"/>
    </row>
    <row r="700" spans="1:6" hidden="1" x14ac:dyDescent="0.25">
      <c r="A700" s="51" t="s">
        <v>279</v>
      </c>
      <c r="B700" s="46" t="s">
        <v>266</v>
      </c>
      <c r="C700" s="47"/>
      <c r="D700" s="47"/>
      <c r="E700" s="125"/>
      <c r="F700" s="47"/>
    </row>
    <row r="701" spans="1:6" hidden="1" x14ac:dyDescent="0.25">
      <c r="A701" s="65" t="s">
        <v>280</v>
      </c>
      <c r="B701" s="46" t="s">
        <v>281</v>
      </c>
      <c r="C701" s="74"/>
      <c r="D701" s="74"/>
      <c r="E701" s="124"/>
      <c r="F701" s="75" t="e">
        <f>+E701/C701*100</f>
        <v>#DIV/0!</v>
      </c>
    </row>
    <row r="702" spans="1:6" hidden="1" x14ac:dyDescent="0.25">
      <c r="A702" s="51" t="s">
        <v>290</v>
      </c>
      <c r="B702" s="46" t="s">
        <v>291</v>
      </c>
      <c r="C702" s="47"/>
      <c r="D702" s="47"/>
      <c r="E702" s="125"/>
      <c r="F702" s="47"/>
    </row>
    <row r="703" spans="1:6" ht="25.5" hidden="1" x14ac:dyDescent="0.25">
      <c r="A703" s="65" t="s">
        <v>342</v>
      </c>
      <c r="B703" s="46" t="s">
        <v>343</v>
      </c>
      <c r="C703" s="74">
        <v>102905</v>
      </c>
      <c r="D703" s="74"/>
      <c r="E703" s="124"/>
      <c r="F703" s="75">
        <f>+E703/C703*100</f>
        <v>0</v>
      </c>
    </row>
    <row r="704" spans="1:6" hidden="1" x14ac:dyDescent="0.25">
      <c r="A704" s="51" t="s">
        <v>352</v>
      </c>
      <c r="B704" s="46" t="s">
        <v>353</v>
      </c>
      <c r="C704" s="47"/>
      <c r="D704" s="47"/>
      <c r="E704" s="125"/>
      <c r="F704" s="47"/>
    </row>
    <row r="705" spans="1:6" ht="25.5" hidden="1" x14ac:dyDescent="0.25">
      <c r="A705" s="65" t="s">
        <v>399</v>
      </c>
      <c r="B705" s="46" t="s">
        <v>400</v>
      </c>
      <c r="C705" s="74">
        <v>41936</v>
      </c>
      <c r="D705" s="74"/>
      <c r="E705" s="124"/>
      <c r="F705" s="75">
        <f>+E705/C705*100</f>
        <v>0</v>
      </c>
    </row>
    <row r="706" spans="1:6" hidden="1" x14ac:dyDescent="0.25">
      <c r="A706" s="51" t="s">
        <v>404</v>
      </c>
      <c r="B706" s="46" t="s">
        <v>169</v>
      </c>
      <c r="C706" s="47"/>
      <c r="D706" s="47"/>
      <c r="E706" s="125"/>
      <c r="F706" s="47"/>
    </row>
    <row r="707" spans="1:6" hidden="1" x14ac:dyDescent="0.25">
      <c r="A707" s="51" t="s">
        <v>409</v>
      </c>
      <c r="B707" s="46" t="s">
        <v>173</v>
      </c>
      <c r="C707" s="47"/>
      <c r="D707" s="47"/>
      <c r="E707" s="125"/>
      <c r="F707" s="47"/>
    </row>
    <row r="708" spans="1:6" hidden="1" x14ac:dyDescent="0.25">
      <c r="A708" s="51" t="s">
        <v>418</v>
      </c>
      <c r="B708" s="46" t="s">
        <v>178</v>
      </c>
      <c r="C708" s="47"/>
      <c r="D708" s="47"/>
      <c r="E708" s="125"/>
      <c r="F708" s="47"/>
    </row>
    <row r="709" spans="1:6" hidden="1" x14ac:dyDescent="0.25">
      <c r="A709" s="51" t="s">
        <v>438</v>
      </c>
      <c r="B709" s="46" t="s">
        <v>439</v>
      </c>
      <c r="C709" s="47"/>
      <c r="D709" s="47"/>
      <c r="E709" s="125"/>
      <c r="F709" s="47"/>
    </row>
    <row r="710" spans="1:6" hidden="1" x14ac:dyDescent="0.25">
      <c r="A710" s="48" t="s">
        <v>498</v>
      </c>
      <c r="B710" s="46" t="s">
        <v>497</v>
      </c>
      <c r="C710" s="74">
        <v>40000</v>
      </c>
      <c r="D710" s="74"/>
      <c r="E710" s="124"/>
      <c r="F710" s="75">
        <f>+E710/C710*100</f>
        <v>0</v>
      </c>
    </row>
    <row r="711" spans="1:6" hidden="1" x14ac:dyDescent="0.25">
      <c r="A711" s="65" t="s">
        <v>193</v>
      </c>
      <c r="B711" s="46" t="s">
        <v>194</v>
      </c>
      <c r="C711" s="74">
        <v>34900</v>
      </c>
      <c r="D711" s="74"/>
      <c r="E711" s="124"/>
      <c r="F711" s="75"/>
    </row>
    <row r="712" spans="1:6" hidden="1" x14ac:dyDescent="0.25">
      <c r="A712" s="51" t="s">
        <v>207</v>
      </c>
      <c r="B712" s="46" t="s">
        <v>206</v>
      </c>
      <c r="C712" s="47"/>
      <c r="D712" s="47"/>
      <c r="E712" s="125"/>
      <c r="F712" s="47"/>
    </row>
    <row r="713" spans="1:6" hidden="1" x14ac:dyDescent="0.25">
      <c r="A713" s="51" t="s">
        <v>212</v>
      </c>
      <c r="B713" s="46" t="s">
        <v>213</v>
      </c>
      <c r="C713" s="47"/>
      <c r="D713" s="47"/>
      <c r="E713" s="125"/>
      <c r="F713" s="47"/>
    </row>
    <row r="714" spans="1:6" hidden="1" x14ac:dyDescent="0.25">
      <c r="A714" s="65" t="s">
        <v>216</v>
      </c>
      <c r="B714" s="46" t="s">
        <v>217</v>
      </c>
      <c r="C714" s="74">
        <v>2000</v>
      </c>
      <c r="D714" s="74"/>
      <c r="E714" s="124"/>
      <c r="F714" s="75"/>
    </row>
    <row r="715" spans="1:6" hidden="1" x14ac:dyDescent="0.25">
      <c r="A715" s="51" t="s">
        <v>220</v>
      </c>
      <c r="B715" s="46" t="s">
        <v>221</v>
      </c>
      <c r="C715" s="47"/>
      <c r="D715" s="47"/>
      <c r="E715" s="125"/>
      <c r="F715" s="47"/>
    </row>
    <row r="716" spans="1:6" ht="25.5" hidden="1" x14ac:dyDescent="0.25">
      <c r="A716" s="65" t="s">
        <v>399</v>
      </c>
      <c r="B716" s="46" t="s">
        <v>400</v>
      </c>
      <c r="C716" s="74">
        <v>3100</v>
      </c>
      <c r="D716" s="74"/>
      <c r="E716" s="124"/>
      <c r="F716" s="75">
        <f>+E716/C716*100</f>
        <v>0</v>
      </c>
    </row>
    <row r="717" spans="1:6" hidden="1" x14ac:dyDescent="0.25">
      <c r="A717" s="51" t="s">
        <v>409</v>
      </c>
      <c r="B717" s="46" t="s">
        <v>173</v>
      </c>
      <c r="C717" s="47"/>
      <c r="D717" s="47"/>
      <c r="E717" s="125"/>
      <c r="F717" s="47"/>
    </row>
    <row r="718" spans="1:6" ht="25.5" hidden="1" x14ac:dyDescent="0.25">
      <c r="A718" s="72" t="s">
        <v>630</v>
      </c>
      <c r="B718" s="73" t="s">
        <v>631</v>
      </c>
      <c r="C718" s="60">
        <v>5469017</v>
      </c>
      <c r="D718" s="60"/>
      <c r="E718" s="123"/>
      <c r="F718" s="75">
        <f t="shared" ref="F718:F720" si="33">+E718/C718*100</f>
        <v>0</v>
      </c>
    </row>
    <row r="719" spans="1:6" hidden="1" x14ac:dyDescent="0.25">
      <c r="A719" s="48" t="s">
        <v>193</v>
      </c>
      <c r="B719" s="46" t="s">
        <v>482</v>
      </c>
      <c r="C719" s="74">
        <v>100000</v>
      </c>
      <c r="D719" s="74"/>
      <c r="E719" s="124"/>
      <c r="F719" s="75">
        <f t="shared" si="33"/>
        <v>0</v>
      </c>
    </row>
    <row r="720" spans="1:6" hidden="1" x14ac:dyDescent="0.25">
      <c r="A720" s="65" t="s">
        <v>193</v>
      </c>
      <c r="B720" s="46" t="s">
        <v>194</v>
      </c>
      <c r="C720" s="74"/>
      <c r="D720" s="74"/>
      <c r="E720" s="124"/>
      <c r="F720" s="75" t="e">
        <f t="shared" si="33"/>
        <v>#DIV/0!</v>
      </c>
    </row>
    <row r="721" spans="1:6" hidden="1" x14ac:dyDescent="0.25">
      <c r="A721" s="51" t="s">
        <v>207</v>
      </c>
      <c r="B721" s="46" t="s">
        <v>206</v>
      </c>
      <c r="C721" s="47"/>
      <c r="D721" s="47"/>
      <c r="E721" s="125"/>
      <c r="F721" s="47"/>
    </row>
    <row r="722" spans="1:6" hidden="1" x14ac:dyDescent="0.25">
      <c r="A722" s="51" t="s">
        <v>212</v>
      </c>
      <c r="B722" s="46" t="s">
        <v>213</v>
      </c>
      <c r="C722" s="47"/>
      <c r="D722" s="47"/>
      <c r="E722" s="125"/>
      <c r="F722" s="47"/>
    </row>
    <row r="723" spans="1:6" hidden="1" x14ac:dyDescent="0.25">
      <c r="A723" s="65" t="s">
        <v>216</v>
      </c>
      <c r="B723" s="46" t="s">
        <v>217</v>
      </c>
      <c r="C723" s="74">
        <v>100000</v>
      </c>
      <c r="D723" s="74"/>
      <c r="E723" s="124"/>
      <c r="F723" s="75">
        <f>+E723/C723*100</f>
        <v>0</v>
      </c>
    </row>
    <row r="724" spans="1:6" hidden="1" x14ac:dyDescent="0.25">
      <c r="A724" s="51" t="s">
        <v>220</v>
      </c>
      <c r="B724" s="46" t="s">
        <v>221</v>
      </c>
      <c r="C724" s="47"/>
      <c r="D724" s="47"/>
      <c r="E724" s="125"/>
      <c r="F724" s="47"/>
    </row>
    <row r="725" spans="1:6" ht="25.5" hidden="1" x14ac:dyDescent="0.25">
      <c r="A725" s="51" t="s">
        <v>222</v>
      </c>
      <c r="B725" s="46" t="s">
        <v>223</v>
      </c>
      <c r="C725" s="47"/>
      <c r="D725" s="47"/>
      <c r="E725" s="125"/>
      <c r="F725" s="47"/>
    </row>
    <row r="726" spans="1:6" hidden="1" x14ac:dyDescent="0.25">
      <c r="A726" s="51" t="s">
        <v>232</v>
      </c>
      <c r="B726" s="46" t="s">
        <v>233</v>
      </c>
      <c r="C726" s="47"/>
      <c r="D726" s="47"/>
      <c r="E726" s="125"/>
      <c r="F726" s="47"/>
    </row>
    <row r="727" spans="1:6" hidden="1" x14ac:dyDescent="0.25">
      <c r="A727" s="65" t="s">
        <v>280</v>
      </c>
      <c r="B727" s="46" t="s">
        <v>281</v>
      </c>
      <c r="C727" s="74"/>
      <c r="D727" s="74"/>
      <c r="E727" s="124"/>
      <c r="F727" s="75" t="e">
        <f>+E727/C727*100</f>
        <v>#DIV/0!</v>
      </c>
    </row>
    <row r="728" spans="1:6" hidden="1" x14ac:dyDescent="0.25">
      <c r="A728" s="51" t="s">
        <v>290</v>
      </c>
      <c r="B728" s="46" t="s">
        <v>291</v>
      </c>
      <c r="C728" s="47"/>
      <c r="D728" s="47"/>
      <c r="E728" s="125"/>
      <c r="F728" s="47"/>
    </row>
    <row r="729" spans="1:6" ht="25.5" hidden="1" x14ac:dyDescent="0.25">
      <c r="A729" s="65" t="s">
        <v>399</v>
      </c>
      <c r="B729" s="46" t="s">
        <v>400</v>
      </c>
      <c r="C729" s="76"/>
      <c r="D729" s="76"/>
      <c r="E729" s="124"/>
      <c r="F729" s="76"/>
    </row>
    <row r="730" spans="1:6" hidden="1" x14ac:dyDescent="0.25">
      <c r="A730" s="51" t="s">
        <v>409</v>
      </c>
      <c r="B730" s="46" t="s">
        <v>173</v>
      </c>
      <c r="C730" s="47"/>
      <c r="D730" s="47"/>
      <c r="E730" s="125"/>
      <c r="F730" s="47"/>
    </row>
    <row r="731" spans="1:6" hidden="1" x14ac:dyDescent="0.25">
      <c r="A731" s="48" t="s">
        <v>444</v>
      </c>
      <c r="B731" s="46" t="s">
        <v>484</v>
      </c>
      <c r="C731" s="74"/>
      <c r="D731" s="74"/>
      <c r="E731" s="124"/>
      <c r="F731" s="75" t="e">
        <f>+E731/C731*100</f>
        <v>#DIV/0!</v>
      </c>
    </row>
    <row r="732" spans="1:6" hidden="1" x14ac:dyDescent="0.25">
      <c r="A732" s="65" t="s">
        <v>193</v>
      </c>
      <c r="B732" s="46" t="s">
        <v>194</v>
      </c>
      <c r="C732" s="74"/>
      <c r="D732" s="74"/>
      <c r="E732" s="124"/>
      <c r="F732" s="75"/>
    </row>
    <row r="733" spans="1:6" hidden="1" x14ac:dyDescent="0.25">
      <c r="A733" s="65" t="s">
        <v>216</v>
      </c>
      <c r="B733" s="46" t="s">
        <v>217</v>
      </c>
      <c r="C733" s="74"/>
      <c r="D733" s="74"/>
      <c r="E733" s="124"/>
      <c r="F733" s="75" t="e">
        <f>+E733/C733*100</f>
        <v>#DIV/0!</v>
      </c>
    </row>
    <row r="734" spans="1:6" ht="25.5" hidden="1" x14ac:dyDescent="0.25">
      <c r="A734" s="51" t="s">
        <v>222</v>
      </c>
      <c r="B734" s="46" t="s">
        <v>223</v>
      </c>
      <c r="C734" s="47"/>
      <c r="D734" s="47"/>
      <c r="E734" s="125"/>
      <c r="F734" s="47"/>
    </row>
    <row r="735" spans="1:6" hidden="1" x14ac:dyDescent="0.25">
      <c r="A735" s="51" t="s">
        <v>232</v>
      </c>
      <c r="B735" s="46" t="s">
        <v>233</v>
      </c>
      <c r="C735" s="47"/>
      <c r="D735" s="47"/>
      <c r="E735" s="125"/>
      <c r="F735" s="47"/>
    </row>
    <row r="736" spans="1:6" hidden="1" x14ac:dyDescent="0.25">
      <c r="A736" s="51" t="s">
        <v>256</v>
      </c>
      <c r="B736" s="46" t="s">
        <v>257</v>
      </c>
      <c r="C736" s="47"/>
      <c r="D736" s="47"/>
      <c r="E736" s="125"/>
      <c r="F736" s="47"/>
    </row>
    <row r="737" spans="1:6" hidden="1" x14ac:dyDescent="0.25">
      <c r="A737" s="48" t="s">
        <v>487</v>
      </c>
      <c r="B737" s="46" t="s">
        <v>488</v>
      </c>
      <c r="C737" s="74">
        <v>1478345</v>
      </c>
      <c r="D737" s="74"/>
      <c r="E737" s="124"/>
      <c r="F737" s="75">
        <f t="shared" ref="F737:F738" si="34">+E737/C737*100</f>
        <v>0</v>
      </c>
    </row>
    <row r="738" spans="1:6" hidden="1" x14ac:dyDescent="0.25">
      <c r="A738" s="65" t="s">
        <v>193</v>
      </c>
      <c r="B738" s="46" t="s">
        <v>194</v>
      </c>
      <c r="C738" s="74">
        <v>555061</v>
      </c>
      <c r="D738" s="74"/>
      <c r="E738" s="124"/>
      <c r="F738" s="75">
        <f t="shared" si="34"/>
        <v>0</v>
      </c>
    </row>
    <row r="739" spans="1:6" hidden="1" x14ac:dyDescent="0.25">
      <c r="A739" s="51" t="s">
        <v>197</v>
      </c>
      <c r="B739" s="46" t="s">
        <v>198</v>
      </c>
      <c r="C739" s="47"/>
      <c r="D739" s="47"/>
      <c r="E739" s="125"/>
      <c r="F739" s="47"/>
    </row>
    <row r="740" spans="1:6" hidden="1" x14ac:dyDescent="0.25">
      <c r="A740" s="51" t="s">
        <v>201</v>
      </c>
      <c r="B740" s="46" t="s">
        <v>202</v>
      </c>
      <c r="C740" s="47"/>
      <c r="D740" s="47"/>
      <c r="E740" s="125"/>
      <c r="F740" s="47"/>
    </row>
    <row r="741" spans="1:6" hidden="1" x14ac:dyDescent="0.25">
      <c r="A741" s="51" t="s">
        <v>207</v>
      </c>
      <c r="B741" s="46" t="s">
        <v>206</v>
      </c>
      <c r="C741" s="47"/>
      <c r="D741" s="47"/>
      <c r="E741" s="125"/>
      <c r="F741" s="47"/>
    </row>
    <row r="742" spans="1:6" hidden="1" x14ac:dyDescent="0.25">
      <c r="A742" s="51" t="s">
        <v>212</v>
      </c>
      <c r="B742" s="46" t="s">
        <v>213</v>
      </c>
      <c r="C742" s="47"/>
      <c r="D742" s="47"/>
      <c r="E742" s="125"/>
      <c r="F742" s="47"/>
    </row>
    <row r="743" spans="1:6" hidden="1" x14ac:dyDescent="0.25">
      <c r="A743" s="65" t="s">
        <v>216</v>
      </c>
      <c r="B743" s="46" t="s">
        <v>217</v>
      </c>
      <c r="C743" s="74">
        <v>509580</v>
      </c>
      <c r="D743" s="74"/>
      <c r="E743" s="124"/>
      <c r="F743" s="75">
        <f>+E743/C743*100</f>
        <v>0</v>
      </c>
    </row>
    <row r="744" spans="1:6" hidden="1" x14ac:dyDescent="0.25">
      <c r="A744" s="51" t="s">
        <v>220</v>
      </c>
      <c r="B744" s="46" t="s">
        <v>221</v>
      </c>
      <c r="C744" s="47"/>
      <c r="D744" s="47"/>
      <c r="E744" s="125"/>
      <c r="F744" s="47"/>
    </row>
    <row r="745" spans="1:6" ht="25.5" hidden="1" x14ac:dyDescent="0.25">
      <c r="A745" s="51" t="s">
        <v>222</v>
      </c>
      <c r="B745" s="46" t="s">
        <v>223</v>
      </c>
      <c r="C745" s="47"/>
      <c r="D745" s="47"/>
      <c r="E745" s="125"/>
      <c r="F745" s="47"/>
    </row>
    <row r="746" spans="1:6" hidden="1" x14ac:dyDescent="0.25">
      <c r="A746" s="51" t="s">
        <v>224</v>
      </c>
      <c r="B746" s="46" t="s">
        <v>225</v>
      </c>
      <c r="C746" s="47"/>
      <c r="D746" s="47"/>
      <c r="E746" s="125"/>
      <c r="F746" s="47"/>
    </row>
    <row r="747" spans="1:6" hidden="1" x14ac:dyDescent="0.25">
      <c r="A747" s="51" t="s">
        <v>226</v>
      </c>
      <c r="B747" s="46" t="s">
        <v>227</v>
      </c>
      <c r="C747" s="47"/>
      <c r="D747" s="47"/>
      <c r="E747" s="125"/>
      <c r="F747" s="47"/>
    </row>
    <row r="748" spans="1:6" hidden="1" x14ac:dyDescent="0.25">
      <c r="A748" s="51" t="s">
        <v>230</v>
      </c>
      <c r="B748" s="46" t="s">
        <v>231</v>
      </c>
      <c r="C748" s="47"/>
      <c r="D748" s="47"/>
      <c r="E748" s="125"/>
      <c r="F748" s="47"/>
    </row>
    <row r="749" spans="1:6" hidden="1" x14ac:dyDescent="0.25">
      <c r="A749" s="51" t="s">
        <v>232</v>
      </c>
      <c r="B749" s="46" t="s">
        <v>233</v>
      </c>
      <c r="C749" s="47"/>
      <c r="D749" s="47"/>
      <c r="E749" s="125"/>
      <c r="F749" s="47"/>
    </row>
    <row r="750" spans="1:6" hidden="1" x14ac:dyDescent="0.25">
      <c r="A750" s="51" t="s">
        <v>234</v>
      </c>
      <c r="B750" s="46" t="s">
        <v>235</v>
      </c>
      <c r="C750" s="47"/>
      <c r="D750" s="47"/>
      <c r="E750" s="125"/>
      <c r="F750" s="47"/>
    </row>
    <row r="751" spans="1:6" ht="25.5" hidden="1" x14ac:dyDescent="0.25">
      <c r="A751" s="51" t="s">
        <v>236</v>
      </c>
      <c r="B751" s="46" t="s">
        <v>237</v>
      </c>
      <c r="C751" s="47"/>
      <c r="D751" s="47"/>
      <c r="E751" s="125"/>
      <c r="F751" s="47"/>
    </row>
    <row r="752" spans="1:6" hidden="1" x14ac:dyDescent="0.25">
      <c r="A752" s="51" t="s">
        <v>238</v>
      </c>
      <c r="B752" s="46" t="s">
        <v>239</v>
      </c>
      <c r="C752" s="47"/>
      <c r="D752" s="47"/>
      <c r="E752" s="125"/>
      <c r="F752" s="47"/>
    </row>
    <row r="753" spans="1:6" hidden="1" x14ac:dyDescent="0.25">
      <c r="A753" s="51" t="s">
        <v>244</v>
      </c>
      <c r="B753" s="46" t="s">
        <v>245</v>
      </c>
      <c r="C753" s="47"/>
      <c r="D753" s="47"/>
      <c r="E753" s="125"/>
      <c r="F753" s="47"/>
    </row>
    <row r="754" spans="1:6" hidden="1" x14ac:dyDescent="0.25">
      <c r="A754" s="51" t="s">
        <v>246</v>
      </c>
      <c r="B754" s="46" t="s">
        <v>247</v>
      </c>
      <c r="C754" s="47"/>
      <c r="D754" s="47"/>
      <c r="E754" s="125"/>
      <c r="F754" s="47"/>
    </row>
    <row r="755" spans="1:6" hidden="1" x14ac:dyDescent="0.25">
      <c r="A755" s="51" t="s">
        <v>248</v>
      </c>
      <c r="B755" s="46" t="s">
        <v>249</v>
      </c>
      <c r="C755" s="47"/>
      <c r="D755" s="47"/>
      <c r="E755" s="125"/>
      <c r="F755" s="47"/>
    </row>
    <row r="756" spans="1:6" hidden="1" x14ac:dyDescent="0.25">
      <c r="A756" s="51" t="s">
        <v>252</v>
      </c>
      <c r="B756" s="46" t="s">
        <v>253</v>
      </c>
      <c r="C756" s="47"/>
      <c r="D756" s="47"/>
      <c r="E756" s="125"/>
      <c r="F756" s="47"/>
    </row>
    <row r="757" spans="1:6" hidden="1" x14ac:dyDescent="0.25">
      <c r="A757" s="51" t="s">
        <v>256</v>
      </c>
      <c r="B757" s="46" t="s">
        <v>257</v>
      </c>
      <c r="C757" s="47"/>
      <c r="D757" s="47"/>
      <c r="E757" s="125"/>
      <c r="F757" s="47"/>
    </row>
    <row r="758" spans="1:6" hidden="1" x14ac:dyDescent="0.25">
      <c r="A758" s="51" t="s">
        <v>258</v>
      </c>
      <c r="B758" s="46" t="s">
        <v>259</v>
      </c>
      <c r="C758" s="47"/>
      <c r="D758" s="47"/>
      <c r="E758" s="125"/>
      <c r="F758" s="47"/>
    </row>
    <row r="759" spans="1:6" hidden="1" x14ac:dyDescent="0.25">
      <c r="A759" s="51" t="s">
        <v>260</v>
      </c>
      <c r="B759" s="46" t="s">
        <v>261</v>
      </c>
      <c r="C759" s="47"/>
      <c r="D759" s="47"/>
      <c r="E759" s="125"/>
      <c r="F759" s="47"/>
    </row>
    <row r="760" spans="1:6" hidden="1" x14ac:dyDescent="0.25">
      <c r="A760" s="51" t="s">
        <v>264</v>
      </c>
      <c r="B760" s="46" t="s">
        <v>263</v>
      </c>
      <c r="C760" s="47"/>
      <c r="D760" s="47"/>
      <c r="E760" s="125"/>
      <c r="F760" s="47"/>
    </row>
    <row r="761" spans="1:6" hidden="1" x14ac:dyDescent="0.25">
      <c r="A761" s="51" t="s">
        <v>269</v>
      </c>
      <c r="B761" s="46" t="s">
        <v>270</v>
      </c>
      <c r="C761" s="47"/>
      <c r="D761" s="47"/>
      <c r="E761" s="125"/>
      <c r="F761" s="47"/>
    </row>
    <row r="762" spans="1:6" hidden="1" x14ac:dyDescent="0.25">
      <c r="A762" s="51" t="s">
        <v>271</v>
      </c>
      <c r="B762" s="46" t="s">
        <v>272</v>
      </c>
      <c r="C762" s="47"/>
      <c r="D762" s="47"/>
      <c r="E762" s="125"/>
      <c r="F762" s="47"/>
    </row>
    <row r="763" spans="1:6" hidden="1" x14ac:dyDescent="0.25">
      <c r="A763" s="51" t="s">
        <v>273</v>
      </c>
      <c r="B763" s="46" t="s">
        <v>274</v>
      </c>
      <c r="C763" s="47"/>
      <c r="D763" s="47"/>
      <c r="E763" s="125"/>
      <c r="F763" s="47"/>
    </row>
    <row r="764" spans="1:6" hidden="1" x14ac:dyDescent="0.25">
      <c r="A764" s="51" t="s">
        <v>279</v>
      </c>
      <c r="B764" s="46" t="s">
        <v>266</v>
      </c>
      <c r="C764" s="47"/>
      <c r="D764" s="47"/>
      <c r="E764" s="125"/>
      <c r="F764" s="47"/>
    </row>
    <row r="765" spans="1:6" hidden="1" x14ac:dyDescent="0.25">
      <c r="A765" s="65" t="s">
        <v>280</v>
      </c>
      <c r="B765" s="46" t="s">
        <v>281</v>
      </c>
      <c r="C765" s="74">
        <v>200</v>
      </c>
      <c r="D765" s="74"/>
      <c r="E765" s="124"/>
      <c r="F765" s="75">
        <f>+E765/C765*100</f>
        <v>0</v>
      </c>
    </row>
    <row r="766" spans="1:6" hidden="1" x14ac:dyDescent="0.25">
      <c r="A766" s="51" t="s">
        <v>290</v>
      </c>
      <c r="B766" s="46" t="s">
        <v>291</v>
      </c>
      <c r="C766" s="47"/>
      <c r="D766" s="47"/>
      <c r="E766" s="125"/>
      <c r="F766" s="47"/>
    </row>
    <row r="767" spans="1:6" hidden="1" x14ac:dyDescent="0.25">
      <c r="A767" s="65" t="s">
        <v>298</v>
      </c>
      <c r="B767" s="46" t="s">
        <v>299</v>
      </c>
      <c r="C767" s="76">
        <v>1219</v>
      </c>
      <c r="D767" s="76"/>
      <c r="E767" s="124"/>
      <c r="F767" s="76"/>
    </row>
    <row r="768" spans="1:6" ht="25.5" hidden="1" x14ac:dyDescent="0.25">
      <c r="A768" s="51" t="s">
        <v>312</v>
      </c>
      <c r="B768" s="46" t="s">
        <v>311</v>
      </c>
      <c r="C768" s="47"/>
      <c r="D768" s="47"/>
      <c r="E768" s="125"/>
      <c r="F768" s="47"/>
    </row>
    <row r="769" spans="1:6" ht="25.5" hidden="1" x14ac:dyDescent="0.25">
      <c r="A769" s="65" t="s">
        <v>313</v>
      </c>
      <c r="B769" s="46" t="s">
        <v>314</v>
      </c>
      <c r="C769" s="74">
        <v>183206</v>
      </c>
      <c r="D769" s="74"/>
      <c r="E769" s="124"/>
      <c r="F769" s="75">
        <f>+E769/C769*100</f>
        <v>0</v>
      </c>
    </row>
    <row r="770" spans="1:6" hidden="1" x14ac:dyDescent="0.25">
      <c r="A770" s="51" t="s">
        <v>317</v>
      </c>
      <c r="B770" s="46" t="s">
        <v>318</v>
      </c>
      <c r="C770" s="47"/>
      <c r="D770" s="47"/>
      <c r="E770" s="125"/>
      <c r="F770" s="47"/>
    </row>
    <row r="771" spans="1:6" ht="25.5" hidden="1" x14ac:dyDescent="0.25">
      <c r="A771" s="51" t="s">
        <v>340</v>
      </c>
      <c r="B771" s="46" t="s">
        <v>86</v>
      </c>
      <c r="C771" s="47"/>
      <c r="D771" s="47"/>
      <c r="E771" s="125"/>
      <c r="F771" s="47"/>
    </row>
    <row r="772" spans="1:6" ht="25.5" hidden="1" x14ac:dyDescent="0.25">
      <c r="A772" s="65" t="s">
        <v>342</v>
      </c>
      <c r="B772" s="46" t="s">
        <v>343</v>
      </c>
      <c r="C772" s="74">
        <v>28800</v>
      </c>
      <c r="D772" s="74"/>
      <c r="E772" s="124"/>
      <c r="F772" s="75">
        <f>+E772/C772*100</f>
        <v>0</v>
      </c>
    </row>
    <row r="773" spans="1:6" hidden="1" x14ac:dyDescent="0.25">
      <c r="A773" s="51" t="s">
        <v>352</v>
      </c>
      <c r="B773" s="46" t="s">
        <v>353</v>
      </c>
      <c r="C773" s="47"/>
      <c r="D773" s="47"/>
      <c r="E773" s="125"/>
      <c r="F773" s="47"/>
    </row>
    <row r="774" spans="1:6" ht="25.5" hidden="1" x14ac:dyDescent="0.25">
      <c r="A774" s="51" t="s">
        <v>356</v>
      </c>
      <c r="B774" s="46" t="s">
        <v>357</v>
      </c>
      <c r="C774" s="47"/>
      <c r="D774" s="47"/>
      <c r="E774" s="125"/>
      <c r="F774" s="47"/>
    </row>
    <row r="775" spans="1:6" hidden="1" x14ac:dyDescent="0.25">
      <c r="A775" s="65" t="s">
        <v>358</v>
      </c>
      <c r="B775" s="46" t="s">
        <v>359</v>
      </c>
      <c r="C775" s="76">
        <v>2063</v>
      </c>
      <c r="D775" s="76"/>
      <c r="E775" s="124"/>
      <c r="F775" s="76"/>
    </row>
    <row r="776" spans="1:6" hidden="1" x14ac:dyDescent="0.25">
      <c r="A776" s="51" t="s">
        <v>365</v>
      </c>
      <c r="B776" s="46" t="s">
        <v>366</v>
      </c>
      <c r="C776" s="47"/>
      <c r="D776" s="47"/>
      <c r="E776" s="125"/>
      <c r="F776" s="47"/>
    </row>
    <row r="777" spans="1:6" ht="25.5" hidden="1" x14ac:dyDescent="0.25">
      <c r="A777" s="65" t="s">
        <v>387</v>
      </c>
      <c r="B777" s="46" t="s">
        <v>388</v>
      </c>
      <c r="C777" s="74"/>
      <c r="D777" s="74"/>
      <c r="E777" s="126"/>
      <c r="F777" s="76"/>
    </row>
    <row r="778" spans="1:6" ht="25.5" hidden="1" x14ac:dyDescent="0.25">
      <c r="A778" s="65" t="s">
        <v>399</v>
      </c>
      <c r="B778" s="46" t="s">
        <v>400</v>
      </c>
      <c r="C778" s="74">
        <v>198216</v>
      </c>
      <c r="D778" s="74"/>
      <c r="E778" s="124"/>
      <c r="F778" s="75">
        <f>+E778/C778*100</f>
        <v>0</v>
      </c>
    </row>
    <row r="779" spans="1:6" hidden="1" x14ac:dyDescent="0.25">
      <c r="A779" s="51" t="s">
        <v>409</v>
      </c>
      <c r="B779" s="46" t="s">
        <v>173</v>
      </c>
      <c r="C779" s="47"/>
      <c r="D779" s="47"/>
      <c r="E779" s="125"/>
      <c r="F779" s="47"/>
    </row>
    <row r="780" spans="1:6" hidden="1" x14ac:dyDescent="0.25">
      <c r="A780" s="51" t="s">
        <v>413</v>
      </c>
      <c r="B780" s="46" t="s">
        <v>414</v>
      </c>
      <c r="C780" s="47"/>
      <c r="D780" s="47"/>
      <c r="E780" s="125"/>
      <c r="F780" s="47"/>
    </row>
    <row r="781" spans="1:6" hidden="1" x14ac:dyDescent="0.25">
      <c r="A781" s="51" t="s">
        <v>415</v>
      </c>
      <c r="B781" s="46" t="s">
        <v>416</v>
      </c>
      <c r="C781" s="47"/>
      <c r="D781" s="47"/>
      <c r="E781" s="125"/>
      <c r="F781" s="47"/>
    </row>
    <row r="782" spans="1:6" hidden="1" x14ac:dyDescent="0.25">
      <c r="A782" s="51" t="s">
        <v>417</v>
      </c>
      <c r="B782" s="46" t="s">
        <v>176</v>
      </c>
      <c r="C782" s="47"/>
      <c r="D782" s="47"/>
      <c r="E782" s="125"/>
      <c r="F782" s="47"/>
    </row>
    <row r="783" spans="1:6" hidden="1" x14ac:dyDescent="0.25">
      <c r="A783" s="51" t="s">
        <v>418</v>
      </c>
      <c r="B783" s="46" t="s">
        <v>178</v>
      </c>
      <c r="C783" s="47"/>
      <c r="D783" s="47"/>
      <c r="E783" s="125"/>
      <c r="F783" s="47"/>
    </row>
    <row r="784" spans="1:6" hidden="1" x14ac:dyDescent="0.25">
      <c r="A784" s="51" t="s">
        <v>438</v>
      </c>
      <c r="B784" s="46" t="s">
        <v>439</v>
      </c>
      <c r="C784" s="47"/>
      <c r="D784" s="47"/>
      <c r="E784" s="125"/>
      <c r="F784" s="47"/>
    </row>
    <row r="785" spans="1:6" hidden="1" x14ac:dyDescent="0.25">
      <c r="A785" s="48" t="s">
        <v>489</v>
      </c>
      <c r="B785" s="46" t="s">
        <v>490</v>
      </c>
      <c r="C785" s="74">
        <v>3801378</v>
      </c>
      <c r="D785" s="74"/>
      <c r="E785" s="124"/>
      <c r="F785" s="75">
        <f t="shared" ref="F785:F786" si="35">+E785/C785*100</f>
        <v>0</v>
      </c>
    </row>
    <row r="786" spans="1:6" hidden="1" x14ac:dyDescent="0.25">
      <c r="A786" s="65" t="s">
        <v>193</v>
      </c>
      <c r="B786" s="46" t="s">
        <v>194</v>
      </c>
      <c r="C786" s="74">
        <v>275506</v>
      </c>
      <c r="D786" s="74"/>
      <c r="E786" s="124"/>
      <c r="F786" s="75">
        <f t="shared" si="35"/>
        <v>0</v>
      </c>
    </row>
    <row r="787" spans="1:6" hidden="1" x14ac:dyDescent="0.25">
      <c r="A787" s="51" t="s">
        <v>197</v>
      </c>
      <c r="B787" s="46" t="s">
        <v>198</v>
      </c>
      <c r="C787" s="47"/>
      <c r="D787" s="47"/>
      <c r="E787" s="125"/>
      <c r="F787" s="47"/>
    </row>
    <row r="788" spans="1:6" hidden="1" x14ac:dyDescent="0.25">
      <c r="A788" s="51" t="s">
        <v>207</v>
      </c>
      <c r="B788" s="46" t="s">
        <v>206</v>
      </c>
      <c r="C788" s="47"/>
      <c r="D788" s="47"/>
      <c r="E788" s="125"/>
      <c r="F788" s="47"/>
    </row>
    <row r="789" spans="1:6" hidden="1" x14ac:dyDescent="0.25">
      <c r="A789" s="51" t="s">
        <v>212</v>
      </c>
      <c r="B789" s="46" t="s">
        <v>213</v>
      </c>
      <c r="C789" s="47"/>
      <c r="D789" s="47"/>
      <c r="E789" s="125"/>
      <c r="F789" s="47"/>
    </row>
    <row r="790" spans="1:6" hidden="1" x14ac:dyDescent="0.25">
      <c r="A790" s="65" t="s">
        <v>216</v>
      </c>
      <c r="B790" s="46" t="s">
        <v>217</v>
      </c>
      <c r="C790" s="74">
        <v>900999</v>
      </c>
      <c r="D790" s="74"/>
      <c r="E790" s="124"/>
      <c r="F790" s="75">
        <f>+E790/C790*100</f>
        <v>0</v>
      </c>
    </row>
    <row r="791" spans="1:6" hidden="1" x14ac:dyDescent="0.25">
      <c r="A791" s="51" t="s">
        <v>220</v>
      </c>
      <c r="B791" s="46" t="s">
        <v>221</v>
      </c>
      <c r="C791" s="47"/>
      <c r="D791" s="47"/>
      <c r="E791" s="125"/>
      <c r="F791" s="47"/>
    </row>
    <row r="792" spans="1:6" ht="25.5" hidden="1" x14ac:dyDescent="0.25">
      <c r="A792" s="51" t="s">
        <v>222</v>
      </c>
      <c r="B792" s="46" t="s">
        <v>223</v>
      </c>
      <c r="C792" s="47"/>
      <c r="D792" s="47"/>
      <c r="E792" s="125"/>
      <c r="F792" s="47"/>
    </row>
    <row r="793" spans="1:6" hidden="1" x14ac:dyDescent="0.25">
      <c r="A793" s="51" t="s">
        <v>224</v>
      </c>
      <c r="B793" s="46" t="s">
        <v>225</v>
      </c>
      <c r="C793" s="47"/>
      <c r="D793" s="47"/>
      <c r="E793" s="125"/>
      <c r="F793" s="47"/>
    </row>
    <row r="794" spans="1:6" hidden="1" x14ac:dyDescent="0.25">
      <c r="A794" s="51" t="s">
        <v>226</v>
      </c>
      <c r="B794" s="46" t="s">
        <v>227</v>
      </c>
      <c r="C794" s="47"/>
      <c r="D794" s="47"/>
      <c r="E794" s="125"/>
      <c r="F794" s="47"/>
    </row>
    <row r="795" spans="1:6" hidden="1" x14ac:dyDescent="0.25">
      <c r="A795" s="51" t="s">
        <v>230</v>
      </c>
      <c r="B795" s="46" t="s">
        <v>231</v>
      </c>
      <c r="C795" s="47"/>
      <c r="D795" s="47"/>
      <c r="E795" s="125"/>
      <c r="F795" s="47"/>
    </row>
    <row r="796" spans="1:6" hidden="1" x14ac:dyDescent="0.25">
      <c r="A796" s="51" t="s">
        <v>232</v>
      </c>
      <c r="B796" s="46" t="s">
        <v>233</v>
      </c>
      <c r="C796" s="47"/>
      <c r="D796" s="47"/>
      <c r="E796" s="125"/>
      <c r="F796" s="47"/>
    </row>
    <row r="797" spans="1:6" ht="25.5" hidden="1" x14ac:dyDescent="0.25">
      <c r="A797" s="51" t="s">
        <v>236</v>
      </c>
      <c r="B797" s="46" t="s">
        <v>237</v>
      </c>
      <c r="C797" s="47"/>
      <c r="D797" s="47"/>
      <c r="E797" s="125"/>
      <c r="F797" s="47"/>
    </row>
    <row r="798" spans="1:6" hidden="1" x14ac:dyDescent="0.25">
      <c r="A798" s="51" t="s">
        <v>238</v>
      </c>
      <c r="B798" s="46" t="s">
        <v>239</v>
      </c>
      <c r="C798" s="47"/>
      <c r="D798" s="47"/>
      <c r="E798" s="125"/>
      <c r="F798" s="47"/>
    </row>
    <row r="799" spans="1:6" hidden="1" x14ac:dyDescent="0.25">
      <c r="A799" s="51" t="s">
        <v>240</v>
      </c>
      <c r="B799" s="46" t="s">
        <v>241</v>
      </c>
      <c r="C799" s="47"/>
      <c r="D799" s="47"/>
      <c r="E799" s="125"/>
      <c r="F799" s="47"/>
    </row>
    <row r="800" spans="1:6" hidden="1" x14ac:dyDescent="0.25">
      <c r="A800" s="51" t="s">
        <v>244</v>
      </c>
      <c r="B800" s="46" t="s">
        <v>245</v>
      </c>
      <c r="C800" s="47"/>
      <c r="D800" s="47"/>
      <c r="E800" s="125"/>
      <c r="F800" s="47"/>
    </row>
    <row r="801" spans="1:6" hidden="1" x14ac:dyDescent="0.25">
      <c r="A801" s="51" t="s">
        <v>246</v>
      </c>
      <c r="B801" s="46" t="s">
        <v>247</v>
      </c>
      <c r="C801" s="47"/>
      <c r="D801" s="47"/>
      <c r="E801" s="125"/>
      <c r="F801" s="47"/>
    </row>
    <row r="802" spans="1:6" hidden="1" x14ac:dyDescent="0.25">
      <c r="A802" s="51" t="s">
        <v>248</v>
      </c>
      <c r="B802" s="46" t="s">
        <v>249</v>
      </c>
      <c r="C802" s="47"/>
      <c r="D802" s="47"/>
      <c r="E802" s="125"/>
      <c r="F802" s="47"/>
    </row>
    <row r="803" spans="1:6" hidden="1" x14ac:dyDescent="0.25">
      <c r="A803" s="51" t="s">
        <v>252</v>
      </c>
      <c r="B803" s="46" t="s">
        <v>253</v>
      </c>
      <c r="C803" s="47"/>
      <c r="D803" s="47"/>
      <c r="E803" s="125"/>
      <c r="F803" s="47"/>
    </row>
    <row r="804" spans="1:6" hidden="1" x14ac:dyDescent="0.25">
      <c r="A804" s="51" t="s">
        <v>254</v>
      </c>
      <c r="B804" s="46" t="s">
        <v>255</v>
      </c>
      <c r="C804" s="47"/>
      <c r="D804" s="47"/>
      <c r="E804" s="125"/>
      <c r="F804" s="47"/>
    </row>
    <row r="805" spans="1:6" hidden="1" x14ac:dyDescent="0.25">
      <c r="A805" s="51" t="s">
        <v>256</v>
      </c>
      <c r="B805" s="46" t="s">
        <v>257</v>
      </c>
      <c r="C805" s="47"/>
      <c r="D805" s="47"/>
      <c r="E805" s="125"/>
      <c r="F805" s="47"/>
    </row>
    <row r="806" spans="1:6" hidden="1" x14ac:dyDescent="0.25">
      <c r="A806" s="51" t="s">
        <v>258</v>
      </c>
      <c r="B806" s="46" t="s">
        <v>259</v>
      </c>
      <c r="C806" s="47"/>
      <c r="D806" s="47"/>
      <c r="E806" s="125"/>
      <c r="F806" s="47"/>
    </row>
    <row r="807" spans="1:6" hidden="1" x14ac:dyDescent="0.25">
      <c r="A807" s="51" t="s">
        <v>260</v>
      </c>
      <c r="B807" s="46" t="s">
        <v>261</v>
      </c>
      <c r="C807" s="47"/>
      <c r="D807" s="47"/>
      <c r="E807" s="125"/>
      <c r="F807" s="47"/>
    </row>
    <row r="808" spans="1:6" hidden="1" x14ac:dyDescent="0.25">
      <c r="A808" s="51" t="s">
        <v>264</v>
      </c>
      <c r="B808" s="46" t="s">
        <v>263</v>
      </c>
      <c r="C808" s="47"/>
      <c r="D808" s="47"/>
      <c r="E808" s="125"/>
      <c r="F808" s="47"/>
    </row>
    <row r="809" spans="1:6" hidden="1" x14ac:dyDescent="0.25">
      <c r="A809" s="51" t="s">
        <v>269</v>
      </c>
      <c r="B809" s="46" t="s">
        <v>270</v>
      </c>
      <c r="C809" s="47"/>
      <c r="D809" s="47"/>
      <c r="E809" s="125"/>
      <c r="F809" s="47"/>
    </row>
    <row r="810" spans="1:6" hidden="1" x14ac:dyDescent="0.25">
      <c r="A810" s="51" t="s">
        <v>271</v>
      </c>
      <c r="B810" s="46" t="s">
        <v>272</v>
      </c>
      <c r="C810" s="47"/>
      <c r="D810" s="47"/>
      <c r="E810" s="125"/>
      <c r="F810" s="47"/>
    </row>
    <row r="811" spans="1:6" hidden="1" x14ac:dyDescent="0.25">
      <c r="A811" s="51" t="s">
        <v>273</v>
      </c>
      <c r="B811" s="46" t="s">
        <v>274</v>
      </c>
      <c r="C811" s="47"/>
      <c r="D811" s="47"/>
      <c r="E811" s="125"/>
      <c r="F811" s="47"/>
    </row>
    <row r="812" spans="1:6" hidden="1" x14ac:dyDescent="0.25">
      <c r="A812" s="51" t="s">
        <v>275</v>
      </c>
      <c r="B812" s="46" t="s">
        <v>276</v>
      </c>
      <c r="C812" s="47"/>
      <c r="D812" s="47"/>
      <c r="E812" s="125"/>
      <c r="F812" s="47"/>
    </row>
    <row r="813" spans="1:6" hidden="1" x14ac:dyDescent="0.25">
      <c r="A813" s="51" t="s">
        <v>279</v>
      </c>
      <c r="B813" s="46" t="s">
        <v>266</v>
      </c>
      <c r="C813" s="47"/>
      <c r="D813" s="47"/>
      <c r="E813" s="125"/>
      <c r="F813" s="47"/>
    </row>
    <row r="814" spans="1:6" hidden="1" x14ac:dyDescent="0.25">
      <c r="A814" s="65" t="s">
        <v>280</v>
      </c>
      <c r="B814" s="46" t="s">
        <v>281</v>
      </c>
      <c r="C814" s="74"/>
      <c r="D814" s="74"/>
      <c r="E814" s="124"/>
      <c r="F814" s="75" t="e">
        <f>+E814/C814*100</f>
        <v>#DIV/0!</v>
      </c>
    </row>
    <row r="815" spans="1:6" hidden="1" x14ac:dyDescent="0.25">
      <c r="A815" s="51" t="s">
        <v>290</v>
      </c>
      <c r="B815" s="46" t="s">
        <v>291</v>
      </c>
      <c r="C815" s="47"/>
      <c r="D815" s="47"/>
      <c r="E815" s="125"/>
      <c r="F815" s="47"/>
    </row>
    <row r="816" spans="1:6" ht="25.5" hidden="1" x14ac:dyDescent="0.25">
      <c r="A816" s="51" t="s">
        <v>292</v>
      </c>
      <c r="B816" s="46" t="s">
        <v>293</v>
      </c>
      <c r="C816" s="47"/>
      <c r="D816" s="47"/>
      <c r="E816" s="125"/>
      <c r="F816" s="47"/>
    </row>
    <row r="817" spans="1:6" hidden="1" x14ac:dyDescent="0.25">
      <c r="A817" s="51" t="s">
        <v>294</v>
      </c>
      <c r="B817" s="46" t="s">
        <v>295</v>
      </c>
      <c r="C817" s="47"/>
      <c r="D817" s="47"/>
      <c r="E817" s="125"/>
      <c r="F817" s="47"/>
    </row>
    <row r="818" spans="1:6" hidden="1" x14ac:dyDescent="0.25">
      <c r="A818" s="65" t="s">
        <v>298</v>
      </c>
      <c r="B818" s="46" t="s">
        <v>299</v>
      </c>
      <c r="C818" s="74"/>
      <c r="D818" s="74"/>
      <c r="E818" s="124"/>
      <c r="F818" s="75" t="e">
        <f>+E818/C818*100</f>
        <v>#DIV/0!</v>
      </c>
    </row>
    <row r="819" spans="1:6" ht="25.5" hidden="1" x14ac:dyDescent="0.25">
      <c r="A819" s="51" t="s">
        <v>312</v>
      </c>
      <c r="B819" s="46" t="s">
        <v>311</v>
      </c>
      <c r="C819" s="47"/>
      <c r="D819" s="47"/>
      <c r="E819" s="125"/>
      <c r="F819" s="47"/>
    </row>
    <row r="820" spans="1:6" ht="25.5" hidden="1" x14ac:dyDescent="0.25">
      <c r="A820" s="65" t="s">
        <v>313</v>
      </c>
      <c r="B820" s="46" t="s">
        <v>314</v>
      </c>
      <c r="C820" s="74">
        <v>676554</v>
      </c>
      <c r="D820" s="74"/>
      <c r="E820" s="124"/>
      <c r="F820" s="75">
        <f>+E820/C820*100</f>
        <v>0</v>
      </c>
    </row>
    <row r="821" spans="1:6" hidden="1" x14ac:dyDescent="0.25">
      <c r="A821" s="51" t="s">
        <v>317</v>
      </c>
      <c r="B821" s="46" t="s">
        <v>318</v>
      </c>
      <c r="C821" s="47"/>
      <c r="D821" s="47"/>
      <c r="E821" s="125"/>
      <c r="F821" s="47"/>
    </row>
    <row r="822" spans="1:6" hidden="1" x14ac:dyDescent="0.25">
      <c r="A822" s="51" t="s">
        <v>335</v>
      </c>
      <c r="B822" s="46" t="s">
        <v>336</v>
      </c>
      <c r="C822" s="47"/>
      <c r="D822" s="47"/>
      <c r="E822" s="125"/>
      <c r="F822" s="47"/>
    </row>
    <row r="823" spans="1:6" ht="25.5" hidden="1" x14ac:dyDescent="0.25">
      <c r="A823" s="51" t="s">
        <v>340</v>
      </c>
      <c r="B823" s="46" t="s">
        <v>86</v>
      </c>
      <c r="C823" s="47"/>
      <c r="D823" s="47"/>
      <c r="E823" s="125"/>
      <c r="F823" s="47"/>
    </row>
    <row r="824" spans="1:6" ht="25.5" hidden="1" x14ac:dyDescent="0.25">
      <c r="A824" s="65" t="s">
        <v>342</v>
      </c>
      <c r="B824" s="46" t="s">
        <v>343</v>
      </c>
      <c r="C824" s="74">
        <v>1672877</v>
      </c>
      <c r="D824" s="74"/>
      <c r="E824" s="124"/>
      <c r="F824" s="75">
        <f>+E824/C824*100</f>
        <v>0</v>
      </c>
    </row>
    <row r="825" spans="1:6" ht="25.5" hidden="1" x14ac:dyDescent="0.25">
      <c r="A825" s="51" t="s">
        <v>356</v>
      </c>
      <c r="B825" s="46" t="s">
        <v>357</v>
      </c>
      <c r="C825" s="47"/>
      <c r="D825" s="47"/>
      <c r="E825" s="125"/>
      <c r="F825" s="47"/>
    </row>
    <row r="826" spans="1:6" hidden="1" x14ac:dyDescent="0.25">
      <c r="A826" s="65" t="s">
        <v>358</v>
      </c>
      <c r="B826" s="46" t="s">
        <v>359</v>
      </c>
      <c r="C826" s="74">
        <v>80440</v>
      </c>
      <c r="D826" s="76"/>
      <c r="E826" s="124"/>
      <c r="F826" s="76"/>
    </row>
    <row r="827" spans="1:6" hidden="1" x14ac:dyDescent="0.25">
      <c r="A827" s="51" t="s">
        <v>365</v>
      </c>
      <c r="B827" s="46" t="s">
        <v>366</v>
      </c>
      <c r="C827" s="47"/>
      <c r="D827" s="47"/>
      <c r="E827" s="125"/>
      <c r="F827" s="47"/>
    </row>
    <row r="828" spans="1:6" ht="25.5" hidden="1" x14ac:dyDescent="0.25">
      <c r="A828" s="65" t="s">
        <v>399</v>
      </c>
      <c r="B828" s="46" t="s">
        <v>400</v>
      </c>
      <c r="C828" s="74">
        <v>193403</v>
      </c>
      <c r="D828" s="74"/>
      <c r="E828" s="124"/>
      <c r="F828" s="75">
        <f>+E828/C828*100</f>
        <v>0</v>
      </c>
    </row>
    <row r="829" spans="1:6" hidden="1" x14ac:dyDescent="0.25">
      <c r="A829" s="51" t="s">
        <v>409</v>
      </c>
      <c r="B829" s="46" t="s">
        <v>173</v>
      </c>
      <c r="C829" s="47"/>
      <c r="D829" s="47"/>
      <c r="E829" s="125"/>
      <c r="F829" s="47"/>
    </row>
    <row r="830" spans="1:6" hidden="1" x14ac:dyDescent="0.25">
      <c r="A830" s="51" t="s">
        <v>410</v>
      </c>
      <c r="B830" s="46" t="s">
        <v>411</v>
      </c>
      <c r="C830" s="47"/>
      <c r="D830" s="47"/>
      <c r="E830" s="125"/>
      <c r="F830" s="47"/>
    </row>
    <row r="831" spans="1:6" hidden="1" x14ac:dyDescent="0.25">
      <c r="A831" s="51" t="s">
        <v>412</v>
      </c>
      <c r="B831" s="46" t="s">
        <v>174</v>
      </c>
      <c r="C831" s="47"/>
      <c r="D831" s="47"/>
      <c r="E831" s="125"/>
      <c r="F831" s="47"/>
    </row>
    <row r="832" spans="1:6" hidden="1" x14ac:dyDescent="0.25">
      <c r="A832" s="51" t="s">
        <v>413</v>
      </c>
      <c r="B832" s="46" t="s">
        <v>414</v>
      </c>
      <c r="C832" s="47"/>
      <c r="D832" s="47"/>
      <c r="E832" s="125"/>
      <c r="F832" s="47"/>
    </row>
    <row r="833" spans="1:6" hidden="1" x14ac:dyDescent="0.25">
      <c r="A833" s="51" t="s">
        <v>415</v>
      </c>
      <c r="B833" s="46" t="s">
        <v>416</v>
      </c>
      <c r="C833" s="47"/>
      <c r="D833" s="47"/>
      <c r="E833" s="125"/>
      <c r="F833" s="47"/>
    </row>
    <row r="834" spans="1:6" hidden="1" x14ac:dyDescent="0.25">
      <c r="A834" s="51" t="s">
        <v>418</v>
      </c>
      <c r="B834" s="46" t="s">
        <v>178</v>
      </c>
      <c r="C834" s="47"/>
      <c r="D834" s="47"/>
      <c r="E834" s="125"/>
      <c r="F834" s="47"/>
    </row>
    <row r="835" spans="1:6" hidden="1" x14ac:dyDescent="0.25">
      <c r="A835" s="51" t="s">
        <v>438</v>
      </c>
      <c r="B835" s="46" t="s">
        <v>439</v>
      </c>
      <c r="C835" s="47"/>
      <c r="D835" s="47"/>
      <c r="E835" s="125"/>
      <c r="F835" s="47"/>
    </row>
    <row r="836" spans="1:6" ht="25.5" hidden="1" x14ac:dyDescent="0.25">
      <c r="A836" s="65" t="s">
        <v>456</v>
      </c>
      <c r="B836" s="46" t="s">
        <v>457</v>
      </c>
      <c r="C836" s="76"/>
      <c r="D836" s="76"/>
      <c r="E836" s="124"/>
      <c r="F836" s="76"/>
    </row>
    <row r="837" spans="1:6" hidden="1" x14ac:dyDescent="0.25">
      <c r="A837" s="51" t="s">
        <v>463</v>
      </c>
      <c r="B837" s="46" t="s">
        <v>462</v>
      </c>
      <c r="C837" s="47"/>
      <c r="D837" s="47"/>
      <c r="E837" s="125"/>
      <c r="F837" s="47"/>
    </row>
    <row r="838" spans="1:6" hidden="1" x14ac:dyDescent="0.25">
      <c r="A838" s="48" t="s">
        <v>498</v>
      </c>
      <c r="B838" s="46" t="s">
        <v>497</v>
      </c>
      <c r="C838" s="74">
        <v>89294</v>
      </c>
      <c r="D838" s="74"/>
      <c r="E838" s="124"/>
      <c r="F838" s="75">
        <f t="shared" ref="F838:F839" si="36">+E838/C838*100</f>
        <v>0</v>
      </c>
    </row>
    <row r="839" spans="1:6" hidden="1" x14ac:dyDescent="0.25">
      <c r="A839" s="65" t="s">
        <v>193</v>
      </c>
      <c r="B839" s="46" t="s">
        <v>194</v>
      </c>
      <c r="C839" s="74">
        <v>15000</v>
      </c>
      <c r="D839" s="74"/>
      <c r="E839" s="124"/>
      <c r="F839" s="75">
        <f t="shared" si="36"/>
        <v>0</v>
      </c>
    </row>
    <row r="840" spans="1:6" hidden="1" x14ac:dyDescent="0.25">
      <c r="A840" s="51" t="s">
        <v>197</v>
      </c>
      <c r="B840" s="46" t="s">
        <v>198</v>
      </c>
      <c r="C840" s="47"/>
      <c r="D840" s="47"/>
      <c r="E840" s="125"/>
      <c r="F840" s="47"/>
    </row>
    <row r="841" spans="1:6" hidden="1" x14ac:dyDescent="0.25">
      <c r="A841" s="51" t="s">
        <v>207</v>
      </c>
      <c r="B841" s="46" t="s">
        <v>206</v>
      </c>
      <c r="C841" s="47"/>
      <c r="D841" s="47"/>
      <c r="E841" s="125"/>
      <c r="F841" s="47"/>
    </row>
    <row r="842" spans="1:6" hidden="1" x14ac:dyDescent="0.25">
      <c r="A842" s="51" t="s">
        <v>212</v>
      </c>
      <c r="B842" s="46" t="s">
        <v>213</v>
      </c>
      <c r="C842" s="47"/>
      <c r="D842" s="47"/>
      <c r="E842" s="125"/>
      <c r="F842" s="47"/>
    </row>
    <row r="843" spans="1:6" hidden="1" x14ac:dyDescent="0.25">
      <c r="A843" s="65" t="s">
        <v>216</v>
      </c>
      <c r="B843" s="46" t="s">
        <v>217</v>
      </c>
      <c r="C843" s="74">
        <v>56103</v>
      </c>
      <c r="D843" s="74"/>
      <c r="E843" s="124"/>
      <c r="F843" s="75">
        <f>+E843/C843*100</f>
        <v>0</v>
      </c>
    </row>
    <row r="844" spans="1:6" hidden="1" x14ac:dyDescent="0.25">
      <c r="A844" s="51" t="s">
        <v>220</v>
      </c>
      <c r="B844" s="46" t="s">
        <v>221</v>
      </c>
      <c r="C844" s="47"/>
      <c r="D844" s="47"/>
      <c r="E844" s="125"/>
      <c r="F844" s="47"/>
    </row>
    <row r="845" spans="1:6" ht="25.5" hidden="1" x14ac:dyDescent="0.25">
      <c r="A845" s="51" t="s">
        <v>222</v>
      </c>
      <c r="B845" s="46" t="s">
        <v>223</v>
      </c>
      <c r="C845" s="47"/>
      <c r="D845" s="47"/>
      <c r="E845" s="125"/>
      <c r="F845" s="47"/>
    </row>
    <row r="846" spans="1:6" hidden="1" x14ac:dyDescent="0.25">
      <c r="A846" s="51" t="s">
        <v>224</v>
      </c>
      <c r="B846" s="46" t="s">
        <v>225</v>
      </c>
      <c r="C846" s="47"/>
      <c r="D846" s="47"/>
      <c r="E846" s="125"/>
      <c r="F846" s="47"/>
    </row>
    <row r="847" spans="1:6" hidden="1" x14ac:dyDescent="0.25">
      <c r="A847" s="51" t="s">
        <v>230</v>
      </c>
      <c r="B847" s="46" t="s">
        <v>231</v>
      </c>
      <c r="C847" s="47"/>
      <c r="D847" s="47"/>
      <c r="E847" s="125"/>
      <c r="F847" s="47"/>
    </row>
    <row r="848" spans="1:6" hidden="1" x14ac:dyDescent="0.25">
      <c r="A848" s="51" t="s">
        <v>232</v>
      </c>
      <c r="B848" s="46" t="s">
        <v>233</v>
      </c>
      <c r="C848" s="47"/>
      <c r="D848" s="47"/>
      <c r="E848" s="125"/>
      <c r="F848" s="47"/>
    </row>
    <row r="849" spans="1:6" ht="25.5" hidden="1" x14ac:dyDescent="0.25">
      <c r="A849" s="51" t="s">
        <v>236</v>
      </c>
      <c r="B849" s="46" t="s">
        <v>237</v>
      </c>
      <c r="C849" s="47"/>
      <c r="D849" s="47"/>
      <c r="E849" s="125"/>
      <c r="F849" s="47"/>
    </row>
    <row r="850" spans="1:6" hidden="1" x14ac:dyDescent="0.25">
      <c r="A850" s="51" t="s">
        <v>240</v>
      </c>
      <c r="B850" s="46" t="s">
        <v>241</v>
      </c>
      <c r="C850" s="47"/>
      <c r="D850" s="47"/>
      <c r="E850" s="125"/>
      <c r="F850" s="47"/>
    </row>
    <row r="851" spans="1:6" hidden="1" x14ac:dyDescent="0.25">
      <c r="A851" s="51" t="s">
        <v>244</v>
      </c>
      <c r="B851" s="46" t="s">
        <v>245</v>
      </c>
      <c r="C851" s="47"/>
      <c r="D851" s="47"/>
      <c r="E851" s="125"/>
      <c r="F851" s="47"/>
    </row>
    <row r="852" spans="1:6" hidden="1" x14ac:dyDescent="0.25">
      <c r="A852" s="51" t="s">
        <v>246</v>
      </c>
      <c r="B852" s="46" t="s">
        <v>247</v>
      </c>
      <c r="C852" s="47"/>
      <c r="D852" s="47"/>
      <c r="E852" s="125"/>
      <c r="F852" s="47"/>
    </row>
    <row r="853" spans="1:6" hidden="1" x14ac:dyDescent="0.25">
      <c r="A853" s="51" t="s">
        <v>248</v>
      </c>
      <c r="B853" s="46" t="s">
        <v>249</v>
      </c>
      <c r="C853" s="47"/>
      <c r="D853" s="47"/>
      <c r="E853" s="125"/>
      <c r="F853" s="47"/>
    </row>
    <row r="854" spans="1:6" hidden="1" x14ac:dyDescent="0.25">
      <c r="A854" s="51" t="s">
        <v>252</v>
      </c>
      <c r="B854" s="46" t="s">
        <v>253</v>
      </c>
      <c r="C854" s="47"/>
      <c r="D854" s="47"/>
      <c r="E854" s="125"/>
      <c r="F854" s="47"/>
    </row>
    <row r="855" spans="1:6" hidden="1" x14ac:dyDescent="0.25">
      <c r="A855" s="51" t="s">
        <v>256</v>
      </c>
      <c r="B855" s="46" t="s">
        <v>257</v>
      </c>
      <c r="C855" s="47"/>
      <c r="D855" s="47"/>
      <c r="E855" s="125"/>
      <c r="F855" s="47"/>
    </row>
    <row r="856" spans="1:6" hidden="1" x14ac:dyDescent="0.25">
      <c r="A856" s="51" t="s">
        <v>258</v>
      </c>
      <c r="B856" s="46" t="s">
        <v>259</v>
      </c>
      <c r="C856" s="47"/>
      <c r="D856" s="47"/>
      <c r="E856" s="125"/>
      <c r="F856" s="47"/>
    </row>
    <row r="857" spans="1:6" hidden="1" x14ac:dyDescent="0.25">
      <c r="A857" s="51" t="s">
        <v>260</v>
      </c>
      <c r="B857" s="46" t="s">
        <v>261</v>
      </c>
      <c r="C857" s="47"/>
      <c r="D857" s="47"/>
      <c r="E857" s="125"/>
      <c r="F857" s="47"/>
    </row>
    <row r="858" spans="1:6" hidden="1" x14ac:dyDescent="0.25">
      <c r="A858" s="51" t="s">
        <v>269</v>
      </c>
      <c r="B858" s="46" t="s">
        <v>270</v>
      </c>
      <c r="C858" s="47"/>
      <c r="D858" s="47"/>
      <c r="E858" s="125"/>
      <c r="F858" s="47"/>
    </row>
    <row r="859" spans="1:6" hidden="1" x14ac:dyDescent="0.25">
      <c r="A859" s="51" t="s">
        <v>271</v>
      </c>
      <c r="B859" s="46" t="s">
        <v>272</v>
      </c>
      <c r="C859" s="47"/>
      <c r="D859" s="47"/>
      <c r="E859" s="125"/>
      <c r="F859" s="47"/>
    </row>
    <row r="860" spans="1:6" hidden="1" x14ac:dyDescent="0.25">
      <c r="A860" s="51" t="s">
        <v>275</v>
      </c>
      <c r="B860" s="46" t="s">
        <v>276</v>
      </c>
      <c r="C860" s="47"/>
      <c r="D860" s="47"/>
      <c r="E860" s="125"/>
      <c r="F860" s="47"/>
    </row>
    <row r="861" spans="1:6" hidden="1" x14ac:dyDescent="0.25">
      <c r="A861" s="65" t="s">
        <v>280</v>
      </c>
      <c r="B861" s="46" t="s">
        <v>281</v>
      </c>
      <c r="C861" s="74"/>
      <c r="D861" s="74"/>
      <c r="E861" s="124"/>
      <c r="F861" s="75" t="e">
        <f>+E861/C861*100</f>
        <v>#DIV/0!</v>
      </c>
    </row>
    <row r="862" spans="1:6" hidden="1" x14ac:dyDescent="0.25">
      <c r="A862" s="51" t="s">
        <v>290</v>
      </c>
      <c r="B862" s="46" t="s">
        <v>291</v>
      </c>
      <c r="C862" s="47"/>
      <c r="D862" s="47"/>
      <c r="E862" s="125"/>
      <c r="F862" s="47"/>
    </row>
    <row r="863" spans="1:6" ht="25.5" hidden="1" x14ac:dyDescent="0.25">
      <c r="A863" s="51" t="s">
        <v>292</v>
      </c>
      <c r="B863" s="46" t="s">
        <v>293</v>
      </c>
      <c r="C863" s="47"/>
      <c r="D863" s="47"/>
      <c r="E863" s="125"/>
      <c r="F863" s="47"/>
    </row>
    <row r="864" spans="1:6" ht="25.5" hidden="1" x14ac:dyDescent="0.25">
      <c r="A864" s="65" t="s">
        <v>387</v>
      </c>
      <c r="B864" s="46" t="s">
        <v>388</v>
      </c>
      <c r="C864" s="74">
        <v>4200</v>
      </c>
      <c r="D864" s="74"/>
      <c r="E864" s="124"/>
      <c r="F864" s="75"/>
    </row>
    <row r="865" spans="1:6" hidden="1" x14ac:dyDescent="0.25">
      <c r="A865" s="51" t="s">
        <v>394</v>
      </c>
      <c r="B865" s="46" t="s">
        <v>395</v>
      </c>
      <c r="C865" s="47"/>
      <c r="D865" s="47"/>
      <c r="E865" s="125"/>
      <c r="F865" s="47"/>
    </row>
    <row r="866" spans="1:6" ht="25.5" hidden="1" x14ac:dyDescent="0.25">
      <c r="A866" s="65" t="s">
        <v>399</v>
      </c>
      <c r="B866" s="46" t="s">
        <v>400</v>
      </c>
      <c r="C866" s="74">
        <v>13991</v>
      </c>
      <c r="D866" s="74"/>
      <c r="E866" s="124"/>
      <c r="F866" s="75">
        <f>+E866/C866*100</f>
        <v>0</v>
      </c>
    </row>
    <row r="867" spans="1:6" hidden="1" x14ac:dyDescent="0.25">
      <c r="A867" s="51" t="s">
        <v>409</v>
      </c>
      <c r="B867" s="46" t="s">
        <v>173</v>
      </c>
      <c r="C867" s="47"/>
      <c r="D867" s="47"/>
      <c r="E867" s="125"/>
      <c r="F867" s="47"/>
    </row>
    <row r="868" spans="1:6" hidden="1" x14ac:dyDescent="0.25">
      <c r="A868" s="51" t="s">
        <v>410</v>
      </c>
      <c r="B868" s="46" t="s">
        <v>411</v>
      </c>
      <c r="C868" s="47"/>
      <c r="D868" s="47"/>
      <c r="E868" s="125"/>
      <c r="F868" s="47"/>
    </row>
    <row r="869" spans="1:6" hidden="1" x14ac:dyDescent="0.25">
      <c r="A869" s="51" t="s">
        <v>413</v>
      </c>
      <c r="B869" s="46" t="s">
        <v>414</v>
      </c>
      <c r="C869" s="47"/>
      <c r="D869" s="47"/>
      <c r="E869" s="125"/>
      <c r="F869" s="47"/>
    </row>
    <row r="870" spans="1:6" s="167" customFormat="1" ht="25.5" x14ac:dyDescent="0.25">
      <c r="A870" s="144" t="s">
        <v>528</v>
      </c>
      <c r="B870" s="143" t="s">
        <v>529</v>
      </c>
      <c r="C870" s="165">
        <v>18543967</v>
      </c>
      <c r="D870" s="166"/>
      <c r="E870" s="123"/>
      <c r="F870" s="124">
        <f t="shared" ref="F870:F872" si="37">+E870/C870*100</f>
        <v>0</v>
      </c>
    </row>
    <row r="871" spans="1:6" x14ac:dyDescent="0.25">
      <c r="A871" s="145" t="s">
        <v>193</v>
      </c>
      <c r="B871" s="146" t="s">
        <v>482</v>
      </c>
      <c r="C871" s="74"/>
      <c r="D871" s="74"/>
      <c r="E871" s="124"/>
      <c r="F871" s="75" t="e">
        <f t="shared" si="37"/>
        <v>#DIV/0!</v>
      </c>
    </row>
    <row r="872" spans="1:6" x14ac:dyDescent="0.25">
      <c r="A872" s="147" t="s">
        <v>193</v>
      </c>
      <c r="B872" s="146" t="s">
        <v>194</v>
      </c>
      <c r="C872" s="74"/>
      <c r="D872" s="74"/>
      <c r="E872" s="124"/>
      <c r="F872" s="75" t="e">
        <f t="shared" si="37"/>
        <v>#DIV/0!</v>
      </c>
    </row>
    <row r="873" spans="1:6" x14ac:dyDescent="0.25">
      <c r="A873" s="148" t="s">
        <v>212</v>
      </c>
      <c r="B873" s="146" t="s">
        <v>213</v>
      </c>
      <c r="C873" s="47"/>
      <c r="D873" s="47"/>
      <c r="E873" s="125"/>
      <c r="F873" s="47"/>
    </row>
    <row r="874" spans="1:6" x14ac:dyDescent="0.25">
      <c r="A874" s="147" t="s">
        <v>216</v>
      </c>
      <c r="B874" s="146" t="s">
        <v>217</v>
      </c>
      <c r="C874" s="74"/>
      <c r="D874" s="74"/>
      <c r="E874" s="124"/>
      <c r="F874" s="75" t="e">
        <f>+E874/C874*100</f>
        <v>#DIV/0!</v>
      </c>
    </row>
    <row r="875" spans="1:6" x14ac:dyDescent="0.25">
      <c r="A875" s="148" t="s">
        <v>232</v>
      </c>
      <c r="B875" s="146" t="s">
        <v>233</v>
      </c>
      <c r="C875" s="47"/>
      <c r="D875" s="47"/>
      <c r="E875" s="125"/>
      <c r="F875" s="47"/>
    </row>
    <row r="876" spans="1:6" x14ac:dyDescent="0.25">
      <c r="A876" s="148" t="s">
        <v>256</v>
      </c>
      <c r="B876" s="146" t="s">
        <v>257</v>
      </c>
      <c r="C876" s="47"/>
      <c r="D876" s="47"/>
      <c r="E876" s="125"/>
      <c r="F876" s="47"/>
    </row>
    <row r="877" spans="1:6" x14ac:dyDescent="0.25">
      <c r="A877" s="148" t="s">
        <v>260</v>
      </c>
      <c r="B877" s="146" t="s">
        <v>261</v>
      </c>
      <c r="C877" s="47"/>
      <c r="D877" s="47"/>
      <c r="E877" s="125"/>
      <c r="F877" s="47"/>
    </row>
    <row r="878" spans="1:6" ht="25.5" x14ac:dyDescent="0.25">
      <c r="A878" s="147" t="s">
        <v>313</v>
      </c>
      <c r="B878" s="146" t="s">
        <v>314</v>
      </c>
      <c r="C878" s="74"/>
      <c r="D878" s="74"/>
      <c r="E878" s="124"/>
      <c r="F878" s="75" t="e">
        <f>+E878/C878*100</f>
        <v>#DIV/0!</v>
      </c>
    </row>
    <row r="879" spans="1:6" ht="25.5" x14ac:dyDescent="0.25">
      <c r="A879" s="148" t="s">
        <v>340</v>
      </c>
      <c r="B879" s="146" t="s">
        <v>86</v>
      </c>
      <c r="C879" s="47"/>
      <c r="D879" s="47"/>
      <c r="E879" s="125"/>
      <c r="F879" s="47"/>
    </row>
    <row r="880" spans="1:6" x14ac:dyDescent="0.25">
      <c r="A880" s="145" t="s">
        <v>444</v>
      </c>
      <c r="B880" s="146" t="s">
        <v>484</v>
      </c>
      <c r="C880" s="74"/>
      <c r="D880" s="74"/>
      <c r="E880" s="124"/>
      <c r="F880" s="75" t="e">
        <f t="shared" ref="F880:F881" si="38">+E880/C880*100</f>
        <v>#DIV/0!</v>
      </c>
    </row>
    <row r="881" spans="1:6" x14ac:dyDescent="0.25">
      <c r="A881" s="147" t="s">
        <v>193</v>
      </c>
      <c r="B881" s="146" t="s">
        <v>194</v>
      </c>
      <c r="C881" s="74"/>
      <c r="D881" s="74"/>
      <c r="E881" s="124"/>
      <c r="F881" s="75" t="e">
        <f t="shared" si="38"/>
        <v>#DIV/0!</v>
      </c>
    </row>
    <row r="882" spans="1:6" x14ac:dyDescent="0.25">
      <c r="A882" s="148" t="s">
        <v>197</v>
      </c>
      <c r="B882" s="146" t="s">
        <v>198</v>
      </c>
      <c r="C882" s="47"/>
      <c r="D882" s="47"/>
      <c r="E882" s="125"/>
      <c r="F882" s="47"/>
    </row>
    <row r="883" spans="1:6" x14ac:dyDescent="0.25">
      <c r="A883" s="148" t="s">
        <v>207</v>
      </c>
      <c r="B883" s="146" t="s">
        <v>206</v>
      </c>
      <c r="C883" s="47"/>
      <c r="D883" s="47"/>
      <c r="E883" s="125"/>
      <c r="F883" s="47"/>
    </row>
    <row r="884" spans="1:6" x14ac:dyDescent="0.25">
      <c r="A884" s="148" t="s">
        <v>212</v>
      </c>
      <c r="B884" s="146" t="s">
        <v>213</v>
      </c>
      <c r="C884" s="47"/>
      <c r="D884" s="47"/>
      <c r="E884" s="125"/>
      <c r="F884" s="47"/>
    </row>
    <row r="885" spans="1:6" x14ac:dyDescent="0.25">
      <c r="A885" s="147" t="s">
        <v>216</v>
      </c>
      <c r="B885" s="146" t="s">
        <v>217</v>
      </c>
      <c r="C885" s="74"/>
      <c r="D885" s="74"/>
      <c r="E885" s="124"/>
      <c r="F885" s="75" t="e">
        <f>+E885/C885*100</f>
        <v>#DIV/0!</v>
      </c>
    </row>
    <row r="886" spans="1:6" x14ac:dyDescent="0.25">
      <c r="A886" s="148" t="s">
        <v>220</v>
      </c>
      <c r="B886" s="146" t="s">
        <v>221</v>
      </c>
      <c r="C886" s="47"/>
      <c r="D886" s="47"/>
      <c r="E886" s="125"/>
      <c r="F886" s="47"/>
    </row>
    <row r="887" spans="1:6" ht="25.5" x14ac:dyDescent="0.25">
      <c r="A887" s="148" t="s">
        <v>222</v>
      </c>
      <c r="B887" s="146" t="s">
        <v>223</v>
      </c>
      <c r="C887" s="47"/>
      <c r="D887" s="47"/>
      <c r="E887" s="125"/>
      <c r="F887" s="47"/>
    </row>
    <row r="888" spans="1:6" x14ac:dyDescent="0.25">
      <c r="A888" s="148" t="s">
        <v>244</v>
      </c>
      <c r="B888" s="146" t="s">
        <v>245</v>
      </c>
      <c r="C888" s="47"/>
      <c r="D888" s="47"/>
      <c r="E888" s="125"/>
      <c r="F888" s="47"/>
    </row>
    <row r="889" spans="1:6" x14ac:dyDescent="0.25">
      <c r="A889" s="148" t="s">
        <v>248</v>
      </c>
      <c r="B889" s="146" t="s">
        <v>249</v>
      </c>
      <c r="C889" s="47"/>
      <c r="D889" s="47"/>
      <c r="E889" s="125"/>
      <c r="F889" s="47"/>
    </row>
    <row r="890" spans="1:6" x14ac:dyDescent="0.25">
      <c r="A890" s="148" t="s">
        <v>256</v>
      </c>
      <c r="B890" s="146" t="s">
        <v>257</v>
      </c>
      <c r="C890" s="47"/>
      <c r="D890" s="47"/>
      <c r="E890" s="125"/>
      <c r="F890" s="47"/>
    </row>
    <row r="891" spans="1:6" x14ac:dyDescent="0.25">
      <c r="A891" s="148" t="s">
        <v>260</v>
      </c>
      <c r="B891" s="146" t="s">
        <v>261</v>
      </c>
      <c r="C891" s="47"/>
      <c r="D891" s="47"/>
      <c r="E891" s="125"/>
      <c r="F891" s="47"/>
    </row>
    <row r="892" spans="1:6" x14ac:dyDescent="0.25">
      <c r="A892" s="148" t="s">
        <v>269</v>
      </c>
      <c r="B892" s="146" t="s">
        <v>270</v>
      </c>
      <c r="C892" s="47"/>
      <c r="D892" s="47"/>
      <c r="E892" s="125"/>
      <c r="F892" s="47"/>
    </row>
    <row r="893" spans="1:6" x14ac:dyDescent="0.25">
      <c r="A893" s="147" t="s">
        <v>280</v>
      </c>
      <c r="B893" s="146" t="s">
        <v>281</v>
      </c>
      <c r="C893" s="76"/>
      <c r="D893" s="76"/>
      <c r="E893" s="124"/>
      <c r="F893" s="76"/>
    </row>
    <row r="894" spans="1:6" x14ac:dyDescent="0.25">
      <c r="A894" s="148" t="s">
        <v>290</v>
      </c>
      <c r="B894" s="146" t="s">
        <v>291</v>
      </c>
      <c r="C894" s="47"/>
      <c r="D894" s="47"/>
      <c r="E894" s="125"/>
      <c r="F894" s="47"/>
    </row>
    <row r="895" spans="1:6" ht="25.5" x14ac:dyDescent="0.25">
      <c r="A895" s="147" t="s">
        <v>342</v>
      </c>
      <c r="B895" s="146" t="s">
        <v>343</v>
      </c>
      <c r="C895" s="76"/>
      <c r="D895" s="76"/>
      <c r="E895" s="124"/>
      <c r="F895" s="76"/>
    </row>
    <row r="896" spans="1:6" x14ac:dyDescent="0.25">
      <c r="A896" s="148" t="s">
        <v>352</v>
      </c>
      <c r="B896" s="146" t="s">
        <v>353</v>
      </c>
      <c r="C896" s="47"/>
      <c r="D896" s="47"/>
      <c r="E896" s="125"/>
      <c r="F896" s="47"/>
    </row>
    <row r="897" spans="1:6" x14ac:dyDescent="0.25">
      <c r="A897" s="145" t="s">
        <v>487</v>
      </c>
      <c r="B897" s="146" t="s">
        <v>488</v>
      </c>
      <c r="C897" s="74">
        <v>7724118</v>
      </c>
      <c r="D897" s="74"/>
      <c r="E897" s="124"/>
      <c r="F897" s="75">
        <f t="shared" ref="F897:F898" si="39">+E897/C897*100</f>
        <v>0</v>
      </c>
    </row>
    <row r="898" spans="1:6" x14ac:dyDescent="0.25">
      <c r="A898" s="147" t="s">
        <v>193</v>
      </c>
      <c r="B898" s="146" t="s">
        <v>194</v>
      </c>
      <c r="C898" s="74">
        <v>3923406</v>
      </c>
      <c r="D898" s="74"/>
      <c r="E898" s="124"/>
      <c r="F898" s="75">
        <f t="shared" si="39"/>
        <v>0</v>
      </c>
    </row>
    <row r="899" spans="1:6" x14ac:dyDescent="0.25">
      <c r="A899" s="148" t="s">
        <v>197</v>
      </c>
      <c r="B899" s="146" t="s">
        <v>198</v>
      </c>
      <c r="C899" s="47"/>
      <c r="D899" s="47"/>
      <c r="E899" s="125"/>
      <c r="F899" s="47"/>
    </row>
    <row r="900" spans="1:6" x14ac:dyDescent="0.25">
      <c r="A900" s="148" t="s">
        <v>199</v>
      </c>
      <c r="B900" s="146" t="s">
        <v>200</v>
      </c>
      <c r="C900" s="47"/>
      <c r="D900" s="47"/>
      <c r="E900" s="125"/>
      <c r="F900" s="47"/>
    </row>
    <row r="901" spans="1:6" x14ac:dyDescent="0.25">
      <c r="A901" s="148" t="s">
        <v>207</v>
      </c>
      <c r="B901" s="146" t="s">
        <v>206</v>
      </c>
      <c r="C901" s="47"/>
      <c r="D901" s="47"/>
      <c r="E901" s="125"/>
      <c r="F901" s="47"/>
    </row>
    <row r="902" spans="1:6" x14ac:dyDescent="0.25">
      <c r="A902" s="148" t="s">
        <v>210</v>
      </c>
      <c r="B902" s="146" t="s">
        <v>211</v>
      </c>
      <c r="C902" s="47"/>
      <c r="D902" s="47"/>
      <c r="E902" s="125"/>
      <c r="F902" s="47"/>
    </row>
    <row r="903" spans="1:6" x14ac:dyDescent="0.25">
      <c r="A903" s="148" t="s">
        <v>212</v>
      </c>
      <c r="B903" s="146" t="s">
        <v>213</v>
      </c>
      <c r="C903" s="47"/>
      <c r="D903" s="47"/>
      <c r="E903" s="125"/>
      <c r="F903" s="47"/>
    </row>
    <row r="904" spans="1:6" x14ac:dyDescent="0.25">
      <c r="A904" s="147" t="s">
        <v>216</v>
      </c>
      <c r="B904" s="146" t="s">
        <v>217</v>
      </c>
      <c r="C904" s="74">
        <v>3393174</v>
      </c>
      <c r="D904" s="74"/>
      <c r="E904" s="124"/>
      <c r="F904" s="75">
        <f>+E904/C904*100</f>
        <v>0</v>
      </c>
    </row>
    <row r="905" spans="1:6" x14ac:dyDescent="0.25">
      <c r="A905" s="148" t="s">
        <v>220</v>
      </c>
      <c r="B905" s="146" t="s">
        <v>221</v>
      </c>
      <c r="C905" s="47"/>
      <c r="D905" s="47"/>
      <c r="E905" s="125"/>
      <c r="F905" s="47"/>
    </row>
    <row r="906" spans="1:6" ht="25.5" x14ac:dyDescent="0.25">
      <c r="A906" s="148" t="s">
        <v>222</v>
      </c>
      <c r="B906" s="146" t="s">
        <v>223</v>
      </c>
      <c r="C906" s="47"/>
      <c r="D906" s="47"/>
      <c r="E906" s="125"/>
      <c r="F906" s="47"/>
    </row>
    <row r="907" spans="1:6" x14ac:dyDescent="0.25">
      <c r="A907" s="148" t="s">
        <v>224</v>
      </c>
      <c r="B907" s="146" t="s">
        <v>225</v>
      </c>
      <c r="C907" s="47"/>
      <c r="D907" s="47"/>
      <c r="E907" s="125"/>
      <c r="F907" s="47"/>
    </row>
    <row r="908" spans="1:6" x14ac:dyDescent="0.25">
      <c r="A908" s="148" t="s">
        <v>226</v>
      </c>
      <c r="B908" s="146" t="s">
        <v>227</v>
      </c>
      <c r="C908" s="47"/>
      <c r="D908" s="47"/>
      <c r="E908" s="125"/>
      <c r="F908" s="47"/>
    </row>
    <row r="909" spans="1:6" x14ac:dyDescent="0.25">
      <c r="A909" s="148" t="s">
        <v>230</v>
      </c>
      <c r="B909" s="146" t="s">
        <v>231</v>
      </c>
      <c r="C909" s="47"/>
      <c r="D909" s="47"/>
      <c r="E909" s="125"/>
      <c r="F909" s="47"/>
    </row>
    <row r="910" spans="1:6" x14ac:dyDescent="0.25">
      <c r="A910" s="148" t="s">
        <v>232</v>
      </c>
      <c r="B910" s="146" t="s">
        <v>233</v>
      </c>
      <c r="C910" s="47"/>
      <c r="D910" s="47"/>
      <c r="E910" s="125"/>
      <c r="F910" s="47"/>
    </row>
    <row r="911" spans="1:6" x14ac:dyDescent="0.25">
      <c r="A911" s="148" t="s">
        <v>234</v>
      </c>
      <c r="B911" s="146" t="s">
        <v>235</v>
      </c>
      <c r="C911" s="47"/>
      <c r="D911" s="47"/>
      <c r="E911" s="125"/>
      <c r="F911" s="47"/>
    </row>
    <row r="912" spans="1:6" ht="25.5" x14ac:dyDescent="0.25">
      <c r="A912" s="148" t="s">
        <v>236</v>
      </c>
      <c r="B912" s="146" t="s">
        <v>237</v>
      </c>
      <c r="C912" s="47"/>
      <c r="D912" s="47"/>
      <c r="E912" s="125"/>
      <c r="F912" s="47"/>
    </row>
    <row r="913" spans="1:6" x14ac:dyDescent="0.25">
      <c r="A913" s="148" t="s">
        <v>238</v>
      </c>
      <c r="B913" s="146" t="s">
        <v>239</v>
      </c>
      <c r="C913" s="47"/>
      <c r="D913" s="47"/>
      <c r="E913" s="125"/>
      <c r="F913" s="47"/>
    </row>
    <row r="914" spans="1:6" x14ac:dyDescent="0.25">
      <c r="A914" s="148" t="s">
        <v>240</v>
      </c>
      <c r="B914" s="146" t="s">
        <v>241</v>
      </c>
      <c r="C914" s="47"/>
      <c r="D914" s="47"/>
      <c r="E914" s="125"/>
      <c r="F914" s="47"/>
    </row>
    <row r="915" spans="1:6" x14ac:dyDescent="0.25">
      <c r="A915" s="148" t="s">
        <v>244</v>
      </c>
      <c r="B915" s="146" t="s">
        <v>245</v>
      </c>
      <c r="C915" s="47"/>
      <c r="D915" s="47"/>
      <c r="E915" s="125"/>
      <c r="F915" s="47"/>
    </row>
    <row r="916" spans="1:6" x14ac:dyDescent="0.25">
      <c r="A916" s="148" t="s">
        <v>246</v>
      </c>
      <c r="B916" s="146" t="s">
        <v>247</v>
      </c>
      <c r="C916" s="47"/>
      <c r="D916" s="47"/>
      <c r="E916" s="125"/>
      <c r="F916" s="47"/>
    </row>
    <row r="917" spans="1:6" x14ac:dyDescent="0.25">
      <c r="A917" s="148" t="s">
        <v>248</v>
      </c>
      <c r="B917" s="146" t="s">
        <v>249</v>
      </c>
      <c r="C917" s="47"/>
      <c r="D917" s="47"/>
      <c r="E917" s="125"/>
      <c r="F917" s="47"/>
    </row>
    <row r="918" spans="1:6" x14ac:dyDescent="0.25">
      <c r="A918" s="148" t="s">
        <v>250</v>
      </c>
      <c r="B918" s="146" t="s">
        <v>251</v>
      </c>
      <c r="C918" s="47"/>
      <c r="D918" s="47"/>
      <c r="E918" s="125"/>
      <c r="F918" s="47"/>
    </row>
    <row r="919" spans="1:6" x14ac:dyDescent="0.25">
      <c r="A919" s="148" t="s">
        <v>252</v>
      </c>
      <c r="B919" s="146" t="s">
        <v>253</v>
      </c>
      <c r="C919" s="47"/>
      <c r="D919" s="47"/>
      <c r="E919" s="125"/>
      <c r="F919" s="47"/>
    </row>
    <row r="920" spans="1:6" x14ac:dyDescent="0.25">
      <c r="A920" s="148" t="s">
        <v>254</v>
      </c>
      <c r="B920" s="146" t="s">
        <v>255</v>
      </c>
      <c r="C920" s="47"/>
      <c r="D920" s="47"/>
      <c r="E920" s="125"/>
      <c r="F920" s="47"/>
    </row>
    <row r="921" spans="1:6" x14ac:dyDescent="0.25">
      <c r="A921" s="148" t="s">
        <v>256</v>
      </c>
      <c r="B921" s="146" t="s">
        <v>257</v>
      </c>
      <c r="C921" s="47"/>
      <c r="D921" s="47"/>
      <c r="E921" s="125"/>
      <c r="F921" s="47"/>
    </row>
    <row r="922" spans="1:6" x14ac:dyDescent="0.25">
      <c r="A922" s="148" t="s">
        <v>258</v>
      </c>
      <c r="B922" s="146" t="s">
        <v>259</v>
      </c>
      <c r="C922" s="47"/>
      <c r="D922" s="47"/>
      <c r="E922" s="125"/>
      <c r="F922" s="47"/>
    </row>
    <row r="923" spans="1:6" x14ac:dyDescent="0.25">
      <c r="A923" s="148" t="s">
        <v>260</v>
      </c>
      <c r="B923" s="146" t="s">
        <v>261</v>
      </c>
      <c r="C923" s="47"/>
      <c r="D923" s="47"/>
      <c r="E923" s="125"/>
      <c r="F923" s="47"/>
    </row>
    <row r="924" spans="1:6" x14ac:dyDescent="0.25">
      <c r="A924" s="148" t="s">
        <v>264</v>
      </c>
      <c r="B924" s="146" t="s">
        <v>263</v>
      </c>
      <c r="C924" s="47"/>
      <c r="D924" s="47"/>
      <c r="E924" s="125"/>
      <c r="F924" s="47"/>
    </row>
    <row r="925" spans="1:6" x14ac:dyDescent="0.25">
      <c r="A925" s="148" t="s">
        <v>269</v>
      </c>
      <c r="B925" s="146" t="s">
        <v>270</v>
      </c>
      <c r="C925" s="47"/>
      <c r="D925" s="47"/>
      <c r="E925" s="125"/>
      <c r="F925" s="47"/>
    </row>
    <row r="926" spans="1:6" x14ac:dyDescent="0.25">
      <c r="A926" s="148" t="s">
        <v>271</v>
      </c>
      <c r="B926" s="146" t="s">
        <v>272</v>
      </c>
      <c r="C926" s="47"/>
      <c r="D926" s="47"/>
      <c r="E926" s="125"/>
      <c r="F926" s="47"/>
    </row>
    <row r="927" spans="1:6" x14ac:dyDescent="0.25">
      <c r="A927" s="148" t="s">
        <v>273</v>
      </c>
      <c r="B927" s="146" t="s">
        <v>274</v>
      </c>
      <c r="C927" s="47"/>
      <c r="D927" s="47"/>
      <c r="E927" s="125"/>
      <c r="F927" s="47"/>
    </row>
    <row r="928" spans="1:6" x14ac:dyDescent="0.25">
      <c r="A928" s="148" t="s">
        <v>275</v>
      </c>
      <c r="B928" s="146" t="s">
        <v>276</v>
      </c>
      <c r="C928" s="47"/>
      <c r="D928" s="47"/>
      <c r="E928" s="125"/>
      <c r="F928" s="47"/>
    </row>
    <row r="929" spans="1:6" x14ac:dyDescent="0.25">
      <c r="A929" s="148" t="s">
        <v>279</v>
      </c>
      <c r="B929" s="146" t="s">
        <v>266</v>
      </c>
      <c r="C929" s="47"/>
      <c r="D929" s="47"/>
      <c r="E929" s="125"/>
      <c r="F929" s="47"/>
    </row>
    <row r="930" spans="1:6" x14ac:dyDescent="0.25">
      <c r="A930" s="147" t="s">
        <v>280</v>
      </c>
      <c r="B930" s="146" t="s">
        <v>281</v>
      </c>
      <c r="C930" s="74">
        <v>3192</v>
      </c>
      <c r="D930" s="74"/>
      <c r="E930" s="124"/>
      <c r="F930" s="75">
        <f>+E930/C930*100</f>
        <v>0</v>
      </c>
    </row>
    <row r="931" spans="1:6" x14ac:dyDescent="0.25">
      <c r="A931" s="148" t="s">
        <v>290</v>
      </c>
      <c r="B931" s="146" t="s">
        <v>291</v>
      </c>
      <c r="C931" s="47"/>
      <c r="D931" s="47"/>
      <c r="E931" s="125"/>
      <c r="F931" s="47"/>
    </row>
    <row r="932" spans="1:6" ht="25.5" x14ac:dyDescent="0.25">
      <c r="A932" s="148" t="s">
        <v>292</v>
      </c>
      <c r="B932" s="146" t="s">
        <v>293</v>
      </c>
      <c r="C932" s="47"/>
      <c r="D932" s="47"/>
      <c r="E932" s="125"/>
      <c r="F932" s="47"/>
    </row>
    <row r="933" spans="1:6" x14ac:dyDescent="0.25">
      <c r="A933" s="148" t="s">
        <v>294</v>
      </c>
      <c r="B933" s="146" t="s">
        <v>295</v>
      </c>
      <c r="C933" s="47"/>
      <c r="D933" s="47"/>
      <c r="E933" s="125"/>
      <c r="F933" s="47"/>
    </row>
    <row r="934" spans="1:6" x14ac:dyDescent="0.25">
      <c r="A934" s="148" t="s">
        <v>296</v>
      </c>
      <c r="B934" s="146" t="s">
        <v>297</v>
      </c>
      <c r="C934" s="47"/>
      <c r="D934" s="47"/>
      <c r="E934" s="125"/>
      <c r="F934" s="47"/>
    </row>
    <row r="935" spans="1:6" x14ac:dyDescent="0.25">
      <c r="A935" s="147" t="s">
        <v>298</v>
      </c>
      <c r="B935" s="146" t="s">
        <v>299</v>
      </c>
      <c r="C935" s="74"/>
      <c r="D935" s="74"/>
      <c r="E935" s="124"/>
      <c r="F935" s="75" t="e">
        <f>+E935/C935*100</f>
        <v>#DIV/0!</v>
      </c>
    </row>
    <row r="936" spans="1:6" ht="25.5" x14ac:dyDescent="0.25">
      <c r="A936" s="148" t="s">
        <v>312</v>
      </c>
      <c r="B936" s="146" t="s">
        <v>311</v>
      </c>
      <c r="C936" s="47"/>
      <c r="D936" s="47"/>
      <c r="E936" s="125"/>
      <c r="F936" s="47"/>
    </row>
    <row r="937" spans="1:6" ht="25.5" x14ac:dyDescent="0.25">
      <c r="A937" s="147" t="s">
        <v>313</v>
      </c>
      <c r="B937" s="146" t="s">
        <v>314</v>
      </c>
      <c r="C937" s="74">
        <v>83680</v>
      </c>
      <c r="D937" s="74"/>
      <c r="E937" s="124"/>
      <c r="F937" s="75">
        <f>+E937/C937*100</f>
        <v>0</v>
      </c>
    </row>
    <row r="938" spans="1:6" x14ac:dyDescent="0.25">
      <c r="A938" s="148" t="s">
        <v>317</v>
      </c>
      <c r="B938" s="146" t="s">
        <v>318</v>
      </c>
      <c r="C938" s="47"/>
      <c r="D938" s="47"/>
      <c r="E938" s="125"/>
      <c r="F938" s="47"/>
    </row>
    <row r="939" spans="1:6" ht="25.5" x14ac:dyDescent="0.25">
      <c r="A939" s="148" t="s">
        <v>321</v>
      </c>
      <c r="B939" s="146" t="s">
        <v>322</v>
      </c>
      <c r="C939" s="47"/>
      <c r="D939" s="47"/>
      <c r="E939" s="125"/>
      <c r="F939" s="47"/>
    </row>
    <row r="940" spans="1:6" x14ac:dyDescent="0.25">
      <c r="A940" s="148" t="s">
        <v>325</v>
      </c>
      <c r="B940" s="146" t="s">
        <v>326</v>
      </c>
      <c r="C940" s="47"/>
      <c r="D940" s="47"/>
      <c r="E940" s="125"/>
      <c r="F940" s="47"/>
    </row>
    <row r="941" spans="1:6" ht="25.5" x14ac:dyDescent="0.25">
      <c r="A941" s="148" t="s">
        <v>329</v>
      </c>
      <c r="B941" s="146" t="s">
        <v>330</v>
      </c>
      <c r="C941" s="47"/>
      <c r="D941" s="47"/>
      <c r="E941" s="125"/>
      <c r="F941" s="47"/>
    </row>
    <row r="942" spans="1:6" ht="25.5" x14ac:dyDescent="0.25">
      <c r="A942" s="148" t="s">
        <v>338</v>
      </c>
      <c r="B942" s="146" t="s">
        <v>82</v>
      </c>
      <c r="C942" s="47"/>
      <c r="D942" s="47"/>
      <c r="E942" s="125"/>
      <c r="F942" s="47"/>
    </row>
    <row r="943" spans="1:6" ht="25.5" x14ac:dyDescent="0.25">
      <c r="A943" s="148" t="s">
        <v>340</v>
      </c>
      <c r="B943" s="146" t="s">
        <v>86</v>
      </c>
      <c r="C943" s="47"/>
      <c r="D943" s="47"/>
      <c r="E943" s="125"/>
      <c r="F943" s="47"/>
    </row>
    <row r="944" spans="1:6" ht="25.5" x14ac:dyDescent="0.25">
      <c r="A944" s="147" t="s">
        <v>342</v>
      </c>
      <c r="B944" s="146" t="s">
        <v>343</v>
      </c>
      <c r="C944" s="74">
        <v>65510</v>
      </c>
      <c r="D944" s="74"/>
      <c r="E944" s="124"/>
      <c r="F944" s="75">
        <f>+E944/C944*100</f>
        <v>0</v>
      </c>
    </row>
    <row r="945" spans="1:6" x14ac:dyDescent="0.25">
      <c r="A945" s="148" t="s">
        <v>352</v>
      </c>
      <c r="B945" s="146" t="s">
        <v>353</v>
      </c>
      <c r="C945" s="47"/>
      <c r="D945" s="47"/>
      <c r="E945" s="125"/>
      <c r="F945" s="47"/>
    </row>
    <row r="946" spans="1:6" ht="25.5" x14ac:dyDescent="0.25">
      <c r="A946" s="148" t="s">
        <v>356</v>
      </c>
      <c r="B946" s="146" t="s">
        <v>357</v>
      </c>
      <c r="C946" s="47"/>
      <c r="D946" s="47"/>
      <c r="E946" s="125"/>
      <c r="F946" s="47"/>
    </row>
    <row r="947" spans="1:6" x14ac:dyDescent="0.25">
      <c r="A947" s="147" t="s">
        <v>358</v>
      </c>
      <c r="B947" s="146" t="s">
        <v>359</v>
      </c>
      <c r="C947" s="74">
        <v>2000</v>
      </c>
      <c r="D947" s="74"/>
      <c r="E947" s="124"/>
      <c r="F947" s="75">
        <f>+E947/C947*100</f>
        <v>0</v>
      </c>
    </row>
    <row r="948" spans="1:6" x14ac:dyDescent="0.25">
      <c r="A948" s="148" t="s">
        <v>361</v>
      </c>
      <c r="B948" s="146" t="s">
        <v>362</v>
      </c>
      <c r="C948" s="47"/>
      <c r="D948" s="47"/>
      <c r="E948" s="125"/>
      <c r="F948" s="47"/>
    </row>
    <row r="949" spans="1:6" x14ac:dyDescent="0.25">
      <c r="A949" s="148" t="s">
        <v>365</v>
      </c>
      <c r="B949" s="146" t="s">
        <v>366</v>
      </c>
      <c r="C949" s="47"/>
      <c r="D949" s="47"/>
      <c r="E949" s="125"/>
      <c r="F949" s="47"/>
    </row>
    <row r="950" spans="1:6" ht="25.5" x14ac:dyDescent="0.25">
      <c r="A950" s="147" t="s">
        <v>387</v>
      </c>
      <c r="B950" s="146" t="s">
        <v>388</v>
      </c>
      <c r="C950" s="74">
        <v>9980</v>
      </c>
      <c r="D950" s="74"/>
      <c r="E950" s="124"/>
      <c r="F950" s="75">
        <f>+E950/C950*100</f>
        <v>0</v>
      </c>
    </row>
    <row r="951" spans="1:6" x14ac:dyDescent="0.25">
      <c r="A951" s="148" t="s">
        <v>394</v>
      </c>
      <c r="B951" s="146" t="s">
        <v>395</v>
      </c>
      <c r="C951" s="47"/>
      <c r="D951" s="47"/>
      <c r="E951" s="125"/>
      <c r="F951" s="47"/>
    </row>
    <row r="952" spans="1:6" ht="25.5" x14ac:dyDescent="0.25">
      <c r="A952" s="147" t="s">
        <v>399</v>
      </c>
      <c r="B952" s="146" t="s">
        <v>400</v>
      </c>
      <c r="C952" s="74">
        <v>237176</v>
      </c>
      <c r="D952" s="74"/>
      <c r="E952" s="124"/>
      <c r="F952" s="75">
        <f>+E952/C952*100</f>
        <v>0</v>
      </c>
    </row>
    <row r="953" spans="1:6" x14ac:dyDescent="0.25">
      <c r="A953" s="148" t="s">
        <v>409</v>
      </c>
      <c r="B953" s="146" t="s">
        <v>173</v>
      </c>
      <c r="C953" s="47"/>
      <c r="D953" s="47"/>
      <c r="E953" s="125"/>
      <c r="F953" s="47"/>
    </row>
    <row r="954" spans="1:6" x14ac:dyDescent="0.25">
      <c r="A954" s="148" t="s">
        <v>410</v>
      </c>
      <c r="B954" s="146" t="s">
        <v>411</v>
      </c>
      <c r="C954" s="47"/>
      <c r="D954" s="47"/>
      <c r="E954" s="125"/>
      <c r="F954" s="47"/>
    </row>
    <row r="955" spans="1:6" x14ac:dyDescent="0.25">
      <c r="A955" s="148" t="s">
        <v>412</v>
      </c>
      <c r="B955" s="146" t="s">
        <v>174</v>
      </c>
      <c r="C955" s="47"/>
      <c r="D955" s="47"/>
      <c r="E955" s="125"/>
      <c r="F955" s="47"/>
    </row>
    <row r="956" spans="1:6" x14ac:dyDescent="0.25">
      <c r="A956" s="148" t="s">
        <v>413</v>
      </c>
      <c r="B956" s="146" t="s">
        <v>414</v>
      </c>
      <c r="C956" s="47"/>
      <c r="D956" s="47"/>
      <c r="E956" s="125"/>
      <c r="F956" s="47"/>
    </row>
    <row r="957" spans="1:6" x14ac:dyDescent="0.25">
      <c r="A957" s="148" t="s">
        <v>415</v>
      </c>
      <c r="B957" s="146" t="s">
        <v>416</v>
      </c>
      <c r="C957" s="47"/>
      <c r="D957" s="47"/>
      <c r="E957" s="125"/>
      <c r="F957" s="47"/>
    </row>
    <row r="958" spans="1:6" x14ac:dyDescent="0.25">
      <c r="A958" s="148" t="s">
        <v>418</v>
      </c>
      <c r="B958" s="146" t="s">
        <v>178</v>
      </c>
      <c r="C958" s="47"/>
      <c r="D958" s="47"/>
      <c r="E958" s="125"/>
      <c r="F958" s="47"/>
    </row>
    <row r="959" spans="1:6" x14ac:dyDescent="0.25">
      <c r="A959" s="148" t="s">
        <v>425</v>
      </c>
      <c r="B959" s="146" t="s">
        <v>426</v>
      </c>
      <c r="C959" s="47"/>
      <c r="D959" s="47"/>
      <c r="E959" s="125"/>
      <c r="F959" s="47"/>
    </row>
    <row r="960" spans="1:6" x14ac:dyDescent="0.25">
      <c r="A960" s="148" t="s">
        <v>438</v>
      </c>
      <c r="B960" s="146" t="s">
        <v>439</v>
      </c>
      <c r="C960" s="47"/>
      <c r="D960" s="47"/>
      <c r="E960" s="125"/>
      <c r="F960" s="47"/>
    </row>
    <row r="961" spans="1:6" ht="25.5" x14ac:dyDescent="0.25">
      <c r="A961" s="147" t="s">
        <v>456</v>
      </c>
      <c r="B961" s="146" t="s">
        <v>457</v>
      </c>
      <c r="C961" s="74">
        <v>6000</v>
      </c>
      <c r="D961" s="74"/>
      <c r="E961" s="124"/>
      <c r="F961" s="75">
        <f>+E961/C961*100</f>
        <v>0</v>
      </c>
    </row>
    <row r="962" spans="1:6" x14ac:dyDescent="0.25">
      <c r="A962" s="148" t="s">
        <v>463</v>
      </c>
      <c r="B962" s="146" t="s">
        <v>462</v>
      </c>
      <c r="C962" s="47"/>
      <c r="D962" s="47"/>
      <c r="E962" s="125"/>
      <c r="F962" s="47"/>
    </row>
    <row r="963" spans="1:6" x14ac:dyDescent="0.25">
      <c r="A963" s="145" t="s">
        <v>489</v>
      </c>
      <c r="B963" s="146" t="s">
        <v>490</v>
      </c>
      <c r="C963" s="74">
        <v>8922653</v>
      </c>
      <c r="D963" s="74"/>
      <c r="E963" s="124"/>
      <c r="F963" s="75">
        <f t="shared" ref="F963:F964" si="40">+E963/C963*100</f>
        <v>0</v>
      </c>
    </row>
    <row r="964" spans="1:6" x14ac:dyDescent="0.25">
      <c r="A964" s="147" t="s">
        <v>193</v>
      </c>
      <c r="B964" s="146" t="s">
        <v>194</v>
      </c>
      <c r="C964" s="74">
        <v>2020645</v>
      </c>
      <c r="D964" s="74"/>
      <c r="E964" s="124"/>
      <c r="F964" s="75">
        <f t="shared" si="40"/>
        <v>0</v>
      </c>
    </row>
    <row r="965" spans="1:6" x14ac:dyDescent="0.25">
      <c r="A965" s="148" t="s">
        <v>197</v>
      </c>
      <c r="B965" s="146" t="s">
        <v>198</v>
      </c>
      <c r="C965" s="47"/>
      <c r="D965" s="47"/>
      <c r="E965" s="125"/>
      <c r="F965" s="47"/>
    </row>
    <row r="966" spans="1:6" x14ac:dyDescent="0.25">
      <c r="A966" s="148" t="s">
        <v>199</v>
      </c>
      <c r="B966" s="146" t="s">
        <v>200</v>
      </c>
      <c r="C966" s="47"/>
      <c r="D966" s="47"/>
      <c r="E966" s="125"/>
      <c r="F966" s="47"/>
    </row>
    <row r="967" spans="1:6" x14ac:dyDescent="0.25">
      <c r="A967" s="148" t="s">
        <v>207</v>
      </c>
      <c r="B967" s="146" t="s">
        <v>206</v>
      </c>
      <c r="C967" s="47"/>
      <c r="D967" s="47"/>
      <c r="E967" s="125"/>
      <c r="F967" s="47"/>
    </row>
    <row r="968" spans="1:6" x14ac:dyDescent="0.25">
      <c r="A968" s="148" t="s">
        <v>210</v>
      </c>
      <c r="B968" s="146" t="s">
        <v>211</v>
      </c>
      <c r="C968" s="47"/>
      <c r="D968" s="47"/>
      <c r="E968" s="125"/>
      <c r="F968" s="47"/>
    </row>
    <row r="969" spans="1:6" x14ac:dyDescent="0.25">
      <c r="A969" s="148" t="s">
        <v>212</v>
      </c>
      <c r="B969" s="146" t="s">
        <v>213</v>
      </c>
      <c r="C969" s="47"/>
      <c r="D969" s="47"/>
      <c r="E969" s="125"/>
      <c r="F969" s="47"/>
    </row>
    <row r="970" spans="1:6" x14ac:dyDescent="0.25">
      <c r="A970" s="147" t="s">
        <v>216</v>
      </c>
      <c r="B970" s="146" t="s">
        <v>217</v>
      </c>
      <c r="C970" s="74">
        <v>1316739</v>
      </c>
      <c r="D970" s="74"/>
      <c r="E970" s="124"/>
      <c r="F970" s="75">
        <f>+E970/C970*100</f>
        <v>0</v>
      </c>
    </row>
    <row r="971" spans="1:6" x14ac:dyDescent="0.25">
      <c r="A971" s="148" t="s">
        <v>220</v>
      </c>
      <c r="B971" s="146" t="s">
        <v>221</v>
      </c>
      <c r="C971" s="47"/>
      <c r="D971" s="47"/>
      <c r="E971" s="125"/>
      <c r="F971" s="47"/>
    </row>
    <row r="972" spans="1:6" ht="25.5" x14ac:dyDescent="0.25">
      <c r="A972" s="148" t="s">
        <v>222</v>
      </c>
      <c r="B972" s="146" t="s">
        <v>223</v>
      </c>
      <c r="C972" s="47"/>
      <c r="D972" s="47"/>
      <c r="E972" s="125"/>
      <c r="F972" s="47"/>
    </row>
    <row r="973" spans="1:6" x14ac:dyDescent="0.25">
      <c r="A973" s="148" t="s">
        <v>224</v>
      </c>
      <c r="B973" s="146" t="s">
        <v>225</v>
      </c>
      <c r="C973" s="47"/>
      <c r="D973" s="47"/>
      <c r="E973" s="125"/>
      <c r="F973" s="47"/>
    </row>
    <row r="974" spans="1:6" x14ac:dyDescent="0.25">
      <c r="A974" s="148" t="s">
        <v>226</v>
      </c>
      <c r="B974" s="146" t="s">
        <v>227</v>
      </c>
      <c r="C974" s="47"/>
      <c r="D974" s="47"/>
      <c r="E974" s="125"/>
      <c r="F974" s="47"/>
    </row>
    <row r="975" spans="1:6" x14ac:dyDescent="0.25">
      <c r="A975" s="148" t="s">
        <v>230</v>
      </c>
      <c r="B975" s="146" t="s">
        <v>231</v>
      </c>
      <c r="C975" s="47"/>
      <c r="D975" s="47"/>
      <c r="E975" s="125"/>
      <c r="F975" s="47"/>
    </row>
    <row r="976" spans="1:6" x14ac:dyDescent="0.25">
      <c r="A976" s="148" t="s">
        <v>232</v>
      </c>
      <c r="B976" s="146" t="s">
        <v>233</v>
      </c>
      <c r="C976" s="47"/>
      <c r="D976" s="47"/>
      <c r="E976" s="125"/>
      <c r="F976" s="47"/>
    </row>
    <row r="977" spans="1:6" x14ac:dyDescent="0.25">
      <c r="A977" s="148" t="s">
        <v>234</v>
      </c>
      <c r="B977" s="146" t="s">
        <v>235</v>
      </c>
      <c r="C977" s="47"/>
      <c r="D977" s="47"/>
      <c r="E977" s="125"/>
      <c r="F977" s="47"/>
    </row>
    <row r="978" spans="1:6" ht="25.5" x14ac:dyDescent="0.25">
      <c r="A978" s="148" t="s">
        <v>236</v>
      </c>
      <c r="B978" s="146" t="s">
        <v>237</v>
      </c>
      <c r="C978" s="47"/>
      <c r="D978" s="47"/>
      <c r="E978" s="125"/>
      <c r="F978" s="47"/>
    </row>
    <row r="979" spans="1:6" x14ac:dyDescent="0.25">
      <c r="A979" s="148" t="s">
        <v>238</v>
      </c>
      <c r="B979" s="146" t="s">
        <v>239</v>
      </c>
      <c r="C979" s="47"/>
      <c r="D979" s="47"/>
      <c r="E979" s="125"/>
      <c r="F979" s="47"/>
    </row>
    <row r="980" spans="1:6" x14ac:dyDescent="0.25">
      <c r="A980" s="148" t="s">
        <v>240</v>
      </c>
      <c r="B980" s="146" t="s">
        <v>241</v>
      </c>
      <c r="C980" s="47"/>
      <c r="D980" s="47"/>
      <c r="E980" s="125"/>
      <c r="F980" s="47"/>
    </row>
    <row r="981" spans="1:6" x14ac:dyDescent="0.25">
      <c r="A981" s="148" t="s">
        <v>244</v>
      </c>
      <c r="B981" s="146" t="s">
        <v>245</v>
      </c>
      <c r="C981" s="47"/>
      <c r="D981" s="47"/>
      <c r="E981" s="125"/>
      <c r="F981" s="47"/>
    </row>
    <row r="982" spans="1:6" x14ac:dyDescent="0.25">
      <c r="A982" s="148" t="s">
        <v>246</v>
      </c>
      <c r="B982" s="146" t="s">
        <v>247</v>
      </c>
      <c r="C982" s="47"/>
      <c r="D982" s="47"/>
      <c r="E982" s="125"/>
      <c r="F982" s="47"/>
    </row>
    <row r="983" spans="1:6" x14ac:dyDescent="0.25">
      <c r="A983" s="148" t="s">
        <v>248</v>
      </c>
      <c r="B983" s="146" t="s">
        <v>249</v>
      </c>
      <c r="C983" s="47"/>
      <c r="D983" s="47"/>
      <c r="E983" s="125"/>
      <c r="F983" s="47"/>
    </row>
    <row r="984" spans="1:6" x14ac:dyDescent="0.25">
      <c r="A984" s="148" t="s">
        <v>250</v>
      </c>
      <c r="B984" s="146" t="s">
        <v>251</v>
      </c>
      <c r="C984" s="47"/>
      <c r="D984" s="47"/>
      <c r="E984" s="125"/>
      <c r="F984" s="47"/>
    </row>
    <row r="985" spans="1:6" x14ac:dyDescent="0.25">
      <c r="A985" s="148" t="s">
        <v>252</v>
      </c>
      <c r="B985" s="146" t="s">
        <v>253</v>
      </c>
      <c r="C985" s="47"/>
      <c r="D985" s="47"/>
      <c r="E985" s="125"/>
      <c r="F985" s="47"/>
    </row>
    <row r="986" spans="1:6" x14ac:dyDescent="0.25">
      <c r="A986" s="148" t="s">
        <v>254</v>
      </c>
      <c r="B986" s="146" t="s">
        <v>255</v>
      </c>
      <c r="C986" s="47"/>
      <c r="D986" s="47"/>
      <c r="E986" s="125"/>
      <c r="F986" s="47"/>
    </row>
    <row r="987" spans="1:6" x14ac:dyDescent="0.25">
      <c r="A987" s="148" t="s">
        <v>256</v>
      </c>
      <c r="B987" s="146" t="s">
        <v>257</v>
      </c>
      <c r="C987" s="47"/>
      <c r="D987" s="47"/>
      <c r="E987" s="125"/>
      <c r="F987" s="47"/>
    </row>
    <row r="988" spans="1:6" x14ac:dyDescent="0.25">
      <c r="A988" s="148" t="s">
        <v>258</v>
      </c>
      <c r="B988" s="146" t="s">
        <v>259</v>
      </c>
      <c r="C988" s="47"/>
      <c r="D988" s="47"/>
      <c r="E988" s="125"/>
      <c r="F988" s="47"/>
    </row>
    <row r="989" spans="1:6" x14ac:dyDescent="0.25">
      <c r="A989" s="148" t="s">
        <v>260</v>
      </c>
      <c r="B989" s="146" t="s">
        <v>261</v>
      </c>
      <c r="C989" s="47"/>
      <c r="D989" s="47"/>
      <c r="E989" s="125"/>
      <c r="F989" s="47"/>
    </row>
    <row r="990" spans="1:6" x14ac:dyDescent="0.25">
      <c r="A990" s="148" t="s">
        <v>264</v>
      </c>
      <c r="B990" s="146" t="s">
        <v>263</v>
      </c>
      <c r="C990" s="47"/>
      <c r="D990" s="47"/>
      <c r="E990" s="125"/>
      <c r="F990" s="47"/>
    </row>
    <row r="991" spans="1:6" x14ac:dyDescent="0.25">
      <c r="A991" s="148" t="s">
        <v>269</v>
      </c>
      <c r="B991" s="146" t="s">
        <v>270</v>
      </c>
      <c r="C991" s="47"/>
      <c r="D991" s="47"/>
      <c r="E991" s="125"/>
      <c r="F991" s="47"/>
    </row>
    <row r="992" spans="1:6" x14ac:dyDescent="0.25">
      <c r="A992" s="148" t="s">
        <v>271</v>
      </c>
      <c r="B992" s="146" t="s">
        <v>272</v>
      </c>
      <c r="C992" s="47"/>
      <c r="D992" s="47"/>
      <c r="E992" s="125"/>
      <c r="F992" s="47"/>
    </row>
    <row r="993" spans="1:6" x14ac:dyDescent="0.25">
      <c r="A993" s="148" t="s">
        <v>273</v>
      </c>
      <c r="B993" s="146" t="s">
        <v>274</v>
      </c>
      <c r="C993" s="47"/>
      <c r="D993" s="47"/>
      <c r="E993" s="125"/>
      <c r="F993" s="47"/>
    </row>
    <row r="994" spans="1:6" x14ac:dyDescent="0.25">
      <c r="A994" s="148" t="s">
        <v>275</v>
      </c>
      <c r="B994" s="146" t="s">
        <v>276</v>
      </c>
      <c r="C994" s="47"/>
      <c r="D994" s="47"/>
      <c r="E994" s="125"/>
      <c r="F994" s="47"/>
    </row>
    <row r="995" spans="1:6" x14ac:dyDescent="0.25">
      <c r="A995" s="148" t="s">
        <v>279</v>
      </c>
      <c r="B995" s="146" t="s">
        <v>266</v>
      </c>
      <c r="C995" s="47"/>
      <c r="D995" s="47"/>
      <c r="E995" s="125"/>
      <c r="F995" s="47"/>
    </row>
    <row r="996" spans="1:6" x14ac:dyDescent="0.25">
      <c r="A996" s="147" t="s">
        <v>280</v>
      </c>
      <c r="B996" s="146" t="s">
        <v>281</v>
      </c>
      <c r="C996" s="74"/>
      <c r="D996" s="74"/>
      <c r="E996" s="124"/>
      <c r="F996" s="75" t="e">
        <f>+E996/C996*100</f>
        <v>#DIV/0!</v>
      </c>
    </row>
    <row r="997" spans="1:6" x14ac:dyDescent="0.25">
      <c r="A997" s="148" t="s">
        <v>290</v>
      </c>
      <c r="B997" s="146" t="s">
        <v>291</v>
      </c>
      <c r="C997" s="47"/>
      <c r="D997" s="47"/>
      <c r="E997" s="125"/>
      <c r="F997" s="47"/>
    </row>
    <row r="998" spans="1:6" ht="25.5" x14ac:dyDescent="0.25">
      <c r="A998" s="148" t="s">
        <v>292</v>
      </c>
      <c r="B998" s="146" t="s">
        <v>293</v>
      </c>
      <c r="C998" s="47"/>
      <c r="D998" s="47"/>
      <c r="E998" s="125"/>
      <c r="F998" s="47"/>
    </row>
    <row r="999" spans="1:6" x14ac:dyDescent="0.25">
      <c r="A999" s="147" t="s">
        <v>298</v>
      </c>
      <c r="B999" s="146" t="s">
        <v>299</v>
      </c>
      <c r="C999" s="74">
        <v>35000</v>
      </c>
      <c r="D999" s="74"/>
      <c r="E999" s="124"/>
      <c r="F999" s="75">
        <f>+E999/C999*100</f>
        <v>0</v>
      </c>
    </row>
    <row r="1000" spans="1:6" ht="25.5" x14ac:dyDescent="0.25">
      <c r="A1000" s="148" t="s">
        <v>312</v>
      </c>
      <c r="B1000" s="146" t="s">
        <v>311</v>
      </c>
      <c r="C1000" s="47"/>
      <c r="D1000" s="47"/>
      <c r="E1000" s="125"/>
      <c r="F1000" s="47"/>
    </row>
    <row r="1001" spans="1:6" ht="25.5" x14ac:dyDescent="0.25">
      <c r="A1001" s="147" t="s">
        <v>313</v>
      </c>
      <c r="B1001" s="146" t="s">
        <v>314</v>
      </c>
      <c r="C1001" s="74">
        <v>435106</v>
      </c>
      <c r="D1001" s="74"/>
      <c r="E1001" s="124"/>
      <c r="F1001" s="75">
        <f>+E1001/C1001*100</f>
        <v>0</v>
      </c>
    </row>
    <row r="1002" spans="1:6" x14ac:dyDescent="0.25">
      <c r="A1002" s="148" t="s">
        <v>317</v>
      </c>
      <c r="B1002" s="146" t="s">
        <v>318</v>
      </c>
      <c r="C1002" s="47"/>
      <c r="D1002" s="47"/>
      <c r="E1002" s="125"/>
      <c r="F1002" s="47"/>
    </row>
    <row r="1003" spans="1:6" ht="25.5" x14ac:dyDescent="0.25">
      <c r="A1003" s="148" t="s">
        <v>321</v>
      </c>
      <c r="B1003" s="146" t="s">
        <v>322</v>
      </c>
      <c r="C1003" s="47"/>
      <c r="D1003" s="47"/>
      <c r="E1003" s="125"/>
      <c r="F1003" s="47"/>
    </row>
    <row r="1004" spans="1:6" x14ac:dyDescent="0.25">
      <c r="A1004" s="148" t="s">
        <v>335</v>
      </c>
      <c r="B1004" s="146" t="s">
        <v>336</v>
      </c>
      <c r="C1004" s="47"/>
      <c r="D1004" s="47"/>
      <c r="E1004" s="125"/>
      <c r="F1004" s="47"/>
    </row>
    <row r="1005" spans="1:6" ht="25.5" x14ac:dyDescent="0.25">
      <c r="A1005" s="148" t="s">
        <v>338</v>
      </c>
      <c r="B1005" s="146" t="s">
        <v>82</v>
      </c>
      <c r="C1005" s="47"/>
      <c r="D1005" s="47"/>
      <c r="E1005" s="125"/>
      <c r="F1005" s="47"/>
    </row>
    <row r="1006" spans="1:6" ht="25.5" x14ac:dyDescent="0.25">
      <c r="A1006" s="148" t="s">
        <v>340</v>
      </c>
      <c r="B1006" s="146" t="s">
        <v>86</v>
      </c>
      <c r="C1006" s="47"/>
      <c r="D1006" s="47"/>
      <c r="E1006" s="125"/>
      <c r="F1006" s="47"/>
    </row>
    <row r="1007" spans="1:6" ht="25.5" x14ac:dyDescent="0.25">
      <c r="A1007" s="147" t="s">
        <v>342</v>
      </c>
      <c r="B1007" s="146" t="s">
        <v>343</v>
      </c>
      <c r="C1007" s="74">
        <v>4253856</v>
      </c>
      <c r="D1007" s="74"/>
      <c r="E1007" s="124"/>
      <c r="F1007" s="75">
        <f>+E1007/C1007*100</f>
        <v>0</v>
      </c>
    </row>
    <row r="1008" spans="1:6" x14ac:dyDescent="0.25">
      <c r="A1008" s="148" t="s">
        <v>352</v>
      </c>
      <c r="B1008" s="146" t="s">
        <v>353</v>
      </c>
      <c r="C1008" s="47"/>
      <c r="D1008" s="47"/>
      <c r="E1008" s="125"/>
      <c r="F1008" s="47"/>
    </row>
    <row r="1009" spans="1:6" ht="25.5" x14ac:dyDescent="0.25">
      <c r="A1009" s="148" t="s">
        <v>356</v>
      </c>
      <c r="B1009" s="146" t="s">
        <v>357</v>
      </c>
      <c r="C1009" s="47"/>
      <c r="D1009" s="47"/>
      <c r="E1009" s="125"/>
      <c r="F1009" s="47"/>
    </row>
    <row r="1010" spans="1:6" x14ac:dyDescent="0.25">
      <c r="A1010" s="147" t="s">
        <v>358</v>
      </c>
      <c r="B1010" s="146" t="s">
        <v>359</v>
      </c>
      <c r="C1010" s="74">
        <v>105820</v>
      </c>
      <c r="D1010" s="74"/>
      <c r="E1010" s="124"/>
      <c r="F1010" s="75">
        <f>+E1010/C1010*100</f>
        <v>0</v>
      </c>
    </row>
    <row r="1011" spans="1:6" x14ac:dyDescent="0.25">
      <c r="A1011" s="148" t="s">
        <v>365</v>
      </c>
      <c r="B1011" s="146" t="s">
        <v>366</v>
      </c>
      <c r="C1011" s="47"/>
      <c r="D1011" s="47"/>
      <c r="E1011" s="125"/>
      <c r="F1011" s="47"/>
    </row>
    <row r="1012" spans="1:6" ht="25.5" x14ac:dyDescent="0.25">
      <c r="A1012" s="147" t="s">
        <v>387</v>
      </c>
      <c r="B1012" s="146" t="s">
        <v>388</v>
      </c>
      <c r="C1012" s="74">
        <v>37718</v>
      </c>
      <c r="D1012" s="74"/>
      <c r="E1012" s="124"/>
      <c r="F1012" s="75">
        <f>+E1012/C1012*100</f>
        <v>0</v>
      </c>
    </row>
    <row r="1013" spans="1:6" x14ac:dyDescent="0.25">
      <c r="A1013" s="148" t="s">
        <v>394</v>
      </c>
      <c r="B1013" s="146" t="s">
        <v>395</v>
      </c>
      <c r="C1013" s="47"/>
      <c r="D1013" s="47"/>
      <c r="E1013" s="125"/>
      <c r="F1013" s="47"/>
    </row>
    <row r="1014" spans="1:6" ht="25.5" x14ac:dyDescent="0.25">
      <c r="A1014" s="147" t="s">
        <v>399</v>
      </c>
      <c r="B1014" s="146" t="s">
        <v>400</v>
      </c>
      <c r="C1014" s="74">
        <v>696133</v>
      </c>
      <c r="D1014" s="74"/>
      <c r="E1014" s="124"/>
      <c r="F1014" s="75">
        <f>+E1014/C1014*100</f>
        <v>0</v>
      </c>
    </row>
    <row r="1015" spans="1:6" x14ac:dyDescent="0.25">
      <c r="A1015" s="148" t="s">
        <v>409</v>
      </c>
      <c r="B1015" s="146" t="s">
        <v>173</v>
      </c>
      <c r="C1015" s="47"/>
      <c r="D1015" s="47"/>
      <c r="E1015" s="125"/>
      <c r="F1015" s="47"/>
    </row>
    <row r="1016" spans="1:6" x14ac:dyDescent="0.25">
      <c r="A1016" s="148" t="s">
        <v>410</v>
      </c>
      <c r="B1016" s="146" t="s">
        <v>411</v>
      </c>
      <c r="C1016" s="47"/>
      <c r="D1016" s="47"/>
      <c r="E1016" s="125"/>
      <c r="F1016" s="47"/>
    </row>
    <row r="1017" spans="1:6" x14ac:dyDescent="0.25">
      <c r="A1017" s="148" t="s">
        <v>413</v>
      </c>
      <c r="B1017" s="146" t="s">
        <v>414</v>
      </c>
      <c r="C1017" s="47"/>
      <c r="D1017" s="47"/>
      <c r="E1017" s="125"/>
      <c r="F1017" s="47"/>
    </row>
    <row r="1018" spans="1:6" x14ac:dyDescent="0.25">
      <c r="A1018" s="148" t="s">
        <v>415</v>
      </c>
      <c r="B1018" s="146" t="s">
        <v>416</v>
      </c>
      <c r="C1018" s="47"/>
      <c r="D1018" s="47"/>
      <c r="E1018" s="125"/>
      <c r="F1018" s="47"/>
    </row>
    <row r="1019" spans="1:6" x14ac:dyDescent="0.25">
      <c r="A1019" s="148" t="s">
        <v>418</v>
      </c>
      <c r="B1019" s="146" t="s">
        <v>178</v>
      </c>
      <c r="C1019" s="47"/>
      <c r="D1019" s="47"/>
      <c r="E1019" s="125"/>
      <c r="F1019" s="47"/>
    </row>
    <row r="1020" spans="1:6" x14ac:dyDescent="0.25">
      <c r="A1020" s="148" t="s">
        <v>425</v>
      </c>
      <c r="B1020" s="146" t="s">
        <v>426</v>
      </c>
      <c r="C1020" s="47"/>
      <c r="D1020" s="47"/>
      <c r="E1020" s="125"/>
      <c r="F1020" s="47"/>
    </row>
    <row r="1021" spans="1:6" ht="25.5" x14ac:dyDescent="0.25">
      <c r="A1021" s="147" t="s">
        <v>456</v>
      </c>
      <c r="B1021" s="146" t="s">
        <v>457</v>
      </c>
      <c r="C1021" s="74">
        <v>21636</v>
      </c>
      <c r="D1021" s="74"/>
      <c r="E1021" s="124"/>
      <c r="F1021" s="75">
        <f>+E1021/C1021*100</f>
        <v>0</v>
      </c>
    </row>
    <row r="1022" spans="1:6" x14ac:dyDescent="0.25">
      <c r="A1022" s="148" t="s">
        <v>463</v>
      </c>
      <c r="B1022" s="146" t="s">
        <v>462</v>
      </c>
      <c r="C1022" s="47"/>
      <c r="D1022" s="47"/>
      <c r="E1022" s="125"/>
      <c r="F1022" s="47"/>
    </row>
    <row r="1023" spans="1:6" ht="25.5" x14ac:dyDescent="0.25">
      <c r="A1023" s="148" t="s">
        <v>469</v>
      </c>
      <c r="B1023" s="146" t="s">
        <v>468</v>
      </c>
      <c r="C1023" s="47"/>
      <c r="D1023" s="47"/>
      <c r="E1023" s="125"/>
      <c r="F1023" s="47"/>
    </row>
    <row r="1024" spans="1:6" x14ac:dyDescent="0.25">
      <c r="A1024" s="145" t="s">
        <v>498</v>
      </c>
      <c r="B1024" s="146" t="s">
        <v>497</v>
      </c>
      <c r="C1024" s="74">
        <v>1897196</v>
      </c>
      <c r="D1024" s="74"/>
      <c r="E1024" s="124"/>
      <c r="F1024" s="75">
        <f t="shared" ref="F1024:F1025" si="41">+E1024/C1024*100</f>
        <v>0</v>
      </c>
    </row>
    <row r="1025" spans="1:6" x14ac:dyDescent="0.25">
      <c r="A1025" s="147" t="s">
        <v>193</v>
      </c>
      <c r="B1025" s="146" t="s">
        <v>194</v>
      </c>
      <c r="C1025" s="74">
        <v>1176106</v>
      </c>
      <c r="D1025" s="74"/>
      <c r="E1025" s="124"/>
      <c r="F1025" s="75">
        <f t="shared" si="41"/>
        <v>0</v>
      </c>
    </row>
    <row r="1026" spans="1:6" x14ac:dyDescent="0.25">
      <c r="A1026" s="148" t="s">
        <v>197</v>
      </c>
      <c r="B1026" s="146" t="s">
        <v>198</v>
      </c>
      <c r="C1026" s="47"/>
      <c r="D1026" s="47"/>
      <c r="E1026" s="125"/>
      <c r="F1026" s="47"/>
    </row>
    <row r="1027" spans="1:6" x14ac:dyDescent="0.25">
      <c r="A1027" s="148" t="s">
        <v>207</v>
      </c>
      <c r="B1027" s="146" t="s">
        <v>206</v>
      </c>
      <c r="C1027" s="47"/>
      <c r="D1027" s="47"/>
      <c r="E1027" s="125"/>
      <c r="F1027" s="47"/>
    </row>
    <row r="1028" spans="1:6" x14ac:dyDescent="0.25">
      <c r="A1028" s="148" t="s">
        <v>212</v>
      </c>
      <c r="B1028" s="146" t="s">
        <v>213</v>
      </c>
      <c r="C1028" s="47"/>
      <c r="D1028" s="47"/>
      <c r="E1028" s="125"/>
      <c r="F1028" s="47"/>
    </row>
    <row r="1029" spans="1:6" x14ac:dyDescent="0.25">
      <c r="A1029" s="147" t="s">
        <v>216</v>
      </c>
      <c r="B1029" s="146" t="s">
        <v>217</v>
      </c>
      <c r="C1029" s="74">
        <v>718090</v>
      </c>
      <c r="D1029" s="74"/>
      <c r="E1029" s="124"/>
      <c r="F1029" s="75">
        <f>+E1029/C1029*100</f>
        <v>0</v>
      </c>
    </row>
    <row r="1030" spans="1:6" x14ac:dyDescent="0.25">
      <c r="A1030" s="148" t="s">
        <v>220</v>
      </c>
      <c r="B1030" s="146" t="s">
        <v>221</v>
      </c>
      <c r="C1030" s="47"/>
      <c r="D1030" s="47"/>
      <c r="E1030" s="125"/>
      <c r="F1030" s="47"/>
    </row>
    <row r="1031" spans="1:6" ht="25.5" x14ac:dyDescent="0.25">
      <c r="A1031" s="148" t="s">
        <v>222</v>
      </c>
      <c r="B1031" s="146" t="s">
        <v>223</v>
      </c>
      <c r="C1031" s="47"/>
      <c r="D1031" s="47"/>
      <c r="E1031" s="125"/>
      <c r="F1031" s="47"/>
    </row>
    <row r="1032" spans="1:6" x14ac:dyDescent="0.25">
      <c r="A1032" s="148" t="s">
        <v>224</v>
      </c>
      <c r="B1032" s="146" t="s">
        <v>225</v>
      </c>
      <c r="C1032" s="47"/>
      <c r="D1032" s="47"/>
      <c r="E1032" s="125"/>
      <c r="F1032" s="47"/>
    </row>
    <row r="1033" spans="1:6" x14ac:dyDescent="0.25">
      <c r="A1033" s="148" t="s">
        <v>226</v>
      </c>
      <c r="B1033" s="146" t="s">
        <v>227</v>
      </c>
      <c r="C1033" s="47"/>
      <c r="D1033" s="47"/>
      <c r="E1033" s="125"/>
      <c r="F1033" s="47"/>
    </row>
    <row r="1034" spans="1:6" x14ac:dyDescent="0.25">
      <c r="A1034" s="148" t="s">
        <v>230</v>
      </c>
      <c r="B1034" s="146" t="s">
        <v>231</v>
      </c>
      <c r="C1034" s="47"/>
      <c r="D1034" s="47"/>
      <c r="E1034" s="125"/>
      <c r="F1034" s="47"/>
    </row>
    <row r="1035" spans="1:6" x14ac:dyDescent="0.25">
      <c r="A1035" s="148" t="s">
        <v>232</v>
      </c>
      <c r="B1035" s="146" t="s">
        <v>233</v>
      </c>
      <c r="C1035" s="47"/>
      <c r="D1035" s="47"/>
      <c r="E1035" s="125"/>
      <c r="F1035" s="47"/>
    </row>
    <row r="1036" spans="1:6" x14ac:dyDescent="0.25">
      <c r="A1036" s="148" t="s">
        <v>234</v>
      </c>
      <c r="B1036" s="146" t="s">
        <v>235</v>
      </c>
      <c r="C1036" s="47"/>
      <c r="D1036" s="47"/>
      <c r="E1036" s="125"/>
      <c r="F1036" s="47"/>
    </row>
    <row r="1037" spans="1:6" ht="25.5" x14ac:dyDescent="0.25">
      <c r="A1037" s="148" t="s">
        <v>236</v>
      </c>
      <c r="B1037" s="146" t="s">
        <v>237</v>
      </c>
      <c r="C1037" s="47"/>
      <c r="D1037" s="47"/>
      <c r="E1037" s="125"/>
      <c r="F1037" s="47"/>
    </row>
    <row r="1038" spans="1:6" x14ac:dyDescent="0.25">
      <c r="A1038" s="148" t="s">
        <v>238</v>
      </c>
      <c r="B1038" s="146" t="s">
        <v>239</v>
      </c>
      <c r="C1038" s="47"/>
      <c r="D1038" s="47"/>
      <c r="E1038" s="125"/>
      <c r="F1038" s="47"/>
    </row>
    <row r="1039" spans="1:6" x14ac:dyDescent="0.25">
      <c r="A1039" s="148" t="s">
        <v>240</v>
      </c>
      <c r="B1039" s="146" t="s">
        <v>241</v>
      </c>
      <c r="C1039" s="47"/>
      <c r="D1039" s="47"/>
      <c r="E1039" s="125"/>
      <c r="F1039" s="47"/>
    </row>
    <row r="1040" spans="1:6" x14ac:dyDescent="0.25">
      <c r="A1040" s="148" t="s">
        <v>244</v>
      </c>
      <c r="B1040" s="146" t="s">
        <v>245</v>
      </c>
      <c r="C1040" s="47"/>
      <c r="D1040" s="47"/>
      <c r="E1040" s="125"/>
      <c r="F1040" s="47"/>
    </row>
    <row r="1041" spans="1:6" x14ac:dyDescent="0.25">
      <c r="A1041" s="148" t="s">
        <v>246</v>
      </c>
      <c r="B1041" s="146" t="s">
        <v>247</v>
      </c>
      <c r="C1041" s="47"/>
      <c r="D1041" s="47"/>
      <c r="E1041" s="125"/>
      <c r="F1041" s="47"/>
    </row>
    <row r="1042" spans="1:6" x14ac:dyDescent="0.25">
      <c r="A1042" s="148" t="s">
        <v>248</v>
      </c>
      <c r="B1042" s="146" t="s">
        <v>249</v>
      </c>
      <c r="C1042" s="47"/>
      <c r="D1042" s="47"/>
      <c r="E1042" s="125"/>
      <c r="F1042" s="47"/>
    </row>
    <row r="1043" spans="1:6" x14ac:dyDescent="0.25">
      <c r="A1043" s="148" t="s">
        <v>250</v>
      </c>
      <c r="B1043" s="146" t="s">
        <v>251</v>
      </c>
      <c r="C1043" s="47"/>
      <c r="D1043" s="47"/>
      <c r="E1043" s="125"/>
      <c r="F1043" s="47"/>
    </row>
    <row r="1044" spans="1:6" x14ac:dyDescent="0.25">
      <c r="A1044" s="148" t="s">
        <v>252</v>
      </c>
      <c r="B1044" s="146" t="s">
        <v>253</v>
      </c>
      <c r="C1044" s="47"/>
      <c r="D1044" s="47"/>
      <c r="E1044" s="125"/>
      <c r="F1044" s="47"/>
    </row>
    <row r="1045" spans="1:6" x14ac:dyDescent="0.25">
      <c r="A1045" s="148" t="s">
        <v>256</v>
      </c>
      <c r="B1045" s="146" t="s">
        <v>257</v>
      </c>
      <c r="C1045" s="47"/>
      <c r="D1045" s="47"/>
      <c r="E1045" s="125"/>
      <c r="F1045" s="47"/>
    </row>
    <row r="1046" spans="1:6" x14ac:dyDescent="0.25">
      <c r="A1046" s="148" t="s">
        <v>258</v>
      </c>
      <c r="B1046" s="146" t="s">
        <v>259</v>
      </c>
      <c r="C1046" s="47"/>
      <c r="D1046" s="47"/>
      <c r="E1046" s="125"/>
      <c r="F1046" s="47"/>
    </row>
    <row r="1047" spans="1:6" x14ac:dyDescent="0.25">
      <c r="A1047" s="148" t="s">
        <v>260</v>
      </c>
      <c r="B1047" s="146" t="s">
        <v>261</v>
      </c>
      <c r="C1047" s="47"/>
      <c r="D1047" s="47"/>
      <c r="E1047" s="125"/>
      <c r="F1047" s="47"/>
    </row>
    <row r="1048" spans="1:6" x14ac:dyDescent="0.25">
      <c r="A1048" s="148" t="s">
        <v>264</v>
      </c>
      <c r="B1048" s="146" t="s">
        <v>263</v>
      </c>
      <c r="C1048" s="47"/>
      <c r="D1048" s="47"/>
      <c r="E1048" s="125"/>
      <c r="F1048" s="47"/>
    </row>
    <row r="1049" spans="1:6" x14ac:dyDescent="0.25">
      <c r="A1049" s="148" t="s">
        <v>269</v>
      </c>
      <c r="B1049" s="146" t="s">
        <v>270</v>
      </c>
      <c r="C1049" s="47"/>
      <c r="D1049" s="47"/>
      <c r="E1049" s="125"/>
      <c r="F1049" s="47"/>
    </row>
    <row r="1050" spans="1:6" x14ac:dyDescent="0.25">
      <c r="A1050" s="148" t="s">
        <v>271</v>
      </c>
      <c r="B1050" s="146" t="s">
        <v>272</v>
      </c>
      <c r="C1050" s="47"/>
      <c r="D1050" s="47"/>
      <c r="E1050" s="125"/>
      <c r="F1050" s="47"/>
    </row>
    <row r="1051" spans="1:6" x14ac:dyDescent="0.25">
      <c r="A1051" s="148" t="s">
        <v>273</v>
      </c>
      <c r="B1051" s="146" t="s">
        <v>274</v>
      </c>
      <c r="C1051" s="47"/>
      <c r="D1051" s="47"/>
      <c r="E1051" s="125"/>
      <c r="F1051" s="47"/>
    </row>
    <row r="1052" spans="1:6" x14ac:dyDescent="0.25">
      <c r="A1052" s="148" t="s">
        <v>275</v>
      </c>
      <c r="B1052" s="146" t="s">
        <v>276</v>
      </c>
      <c r="C1052" s="47"/>
      <c r="D1052" s="47"/>
      <c r="E1052" s="125"/>
      <c r="F1052" s="47"/>
    </row>
    <row r="1053" spans="1:6" x14ac:dyDescent="0.25">
      <c r="A1053" s="147" t="s">
        <v>280</v>
      </c>
      <c r="B1053" s="146" t="s">
        <v>281</v>
      </c>
      <c r="C1053" s="74"/>
      <c r="D1053" s="74"/>
      <c r="E1053" s="124"/>
      <c r="F1053" s="75" t="e">
        <f>+E1053/C1053*100</f>
        <v>#DIV/0!</v>
      </c>
    </row>
    <row r="1054" spans="1:6" x14ac:dyDescent="0.25">
      <c r="A1054" s="148" t="s">
        <v>290</v>
      </c>
      <c r="B1054" s="146" t="s">
        <v>291</v>
      </c>
      <c r="C1054" s="47"/>
      <c r="D1054" s="47"/>
      <c r="E1054" s="125"/>
      <c r="F1054" s="47"/>
    </row>
    <row r="1055" spans="1:6" ht="25.5" x14ac:dyDescent="0.25">
      <c r="A1055" s="148" t="s">
        <v>292</v>
      </c>
      <c r="B1055" s="146" t="s">
        <v>293</v>
      </c>
      <c r="C1055" s="47"/>
      <c r="D1055" s="47"/>
      <c r="E1055" s="125"/>
      <c r="F1055" s="47"/>
    </row>
    <row r="1056" spans="1:6" ht="25.5" x14ac:dyDescent="0.25">
      <c r="A1056" s="147" t="s">
        <v>399</v>
      </c>
      <c r="B1056" s="146" t="s">
        <v>400</v>
      </c>
      <c r="C1056" s="74">
        <v>3000</v>
      </c>
      <c r="D1056" s="74"/>
      <c r="E1056" s="124"/>
      <c r="F1056" s="75">
        <f>+E1056/C1056*100</f>
        <v>0</v>
      </c>
    </row>
    <row r="1057" spans="1:6" x14ac:dyDescent="0.25">
      <c r="A1057" s="148" t="s">
        <v>409</v>
      </c>
      <c r="B1057" s="146" t="s">
        <v>173</v>
      </c>
      <c r="C1057" s="47"/>
      <c r="D1057" s="47"/>
      <c r="E1057" s="125"/>
      <c r="F1057" s="47"/>
    </row>
    <row r="1058" spans="1:6" x14ac:dyDescent="0.25">
      <c r="A1058" s="148" t="s">
        <v>413</v>
      </c>
      <c r="B1058" s="146" t="s">
        <v>414</v>
      </c>
      <c r="C1058" s="47"/>
      <c r="D1058" s="47"/>
      <c r="E1058" s="125"/>
      <c r="F1058" s="47"/>
    </row>
    <row r="1059" spans="1:6" x14ac:dyDescent="0.25">
      <c r="A1059" s="148" t="s">
        <v>418</v>
      </c>
      <c r="B1059" s="146" t="s">
        <v>178</v>
      </c>
      <c r="C1059" s="47"/>
      <c r="D1059" s="47"/>
      <c r="E1059" s="125"/>
      <c r="F1059" s="47"/>
    </row>
    <row r="1060" spans="1:6" x14ac:dyDescent="0.25">
      <c r="A1060" s="148" t="s">
        <v>438</v>
      </c>
      <c r="B1060" s="146" t="s">
        <v>439</v>
      </c>
      <c r="C1060" s="47"/>
      <c r="D1060" s="47"/>
      <c r="E1060" s="125"/>
      <c r="F1060" s="47"/>
    </row>
    <row r="1061" spans="1:6" ht="25.5" x14ac:dyDescent="0.25">
      <c r="A1061" s="72" t="s">
        <v>632</v>
      </c>
      <c r="B1061" s="73" t="s">
        <v>633</v>
      </c>
      <c r="C1061" s="60">
        <v>9324556</v>
      </c>
      <c r="D1061" s="60"/>
      <c r="E1061" s="123"/>
      <c r="F1061" s="75">
        <f t="shared" ref="F1061:F1063" si="42">+E1061/C1061*100</f>
        <v>0</v>
      </c>
    </row>
    <row r="1062" spans="1:6" x14ac:dyDescent="0.25">
      <c r="A1062" s="48" t="s">
        <v>481</v>
      </c>
      <c r="B1062" s="46" t="s">
        <v>480</v>
      </c>
      <c r="C1062" s="74">
        <v>9324556</v>
      </c>
      <c r="D1062" s="74"/>
      <c r="E1062" s="124"/>
      <c r="F1062" s="75">
        <f t="shared" si="42"/>
        <v>0</v>
      </c>
    </row>
    <row r="1063" spans="1:6" x14ac:dyDescent="0.25">
      <c r="A1063" s="65" t="s">
        <v>193</v>
      </c>
      <c r="B1063" s="46" t="s">
        <v>194</v>
      </c>
      <c r="C1063" s="74">
        <v>6504046</v>
      </c>
      <c r="D1063" s="74"/>
      <c r="E1063" s="124"/>
      <c r="F1063" s="75">
        <f t="shared" si="42"/>
        <v>0</v>
      </c>
    </row>
    <row r="1064" spans="1:6" x14ac:dyDescent="0.25">
      <c r="A1064" s="51" t="s">
        <v>197</v>
      </c>
      <c r="B1064" s="46" t="s">
        <v>198</v>
      </c>
      <c r="C1064" s="47"/>
      <c r="D1064" s="47"/>
      <c r="E1064" s="125"/>
      <c r="F1064" s="47"/>
    </row>
    <row r="1065" spans="1:6" x14ac:dyDescent="0.25">
      <c r="A1065" s="51" t="s">
        <v>207</v>
      </c>
      <c r="B1065" s="46" t="s">
        <v>206</v>
      </c>
      <c r="C1065" s="47"/>
      <c r="D1065" s="47"/>
      <c r="E1065" s="125"/>
      <c r="F1065" s="47"/>
    </row>
    <row r="1066" spans="1:6" x14ac:dyDescent="0.25">
      <c r="A1066" s="51" t="s">
        <v>212</v>
      </c>
      <c r="B1066" s="46" t="s">
        <v>213</v>
      </c>
      <c r="C1066" s="47"/>
      <c r="D1066" s="47"/>
      <c r="E1066" s="125"/>
      <c r="F1066" s="47"/>
    </row>
    <row r="1067" spans="1:6" x14ac:dyDescent="0.25">
      <c r="A1067" s="65" t="s">
        <v>216</v>
      </c>
      <c r="B1067" s="46" t="s">
        <v>217</v>
      </c>
      <c r="C1067" s="74">
        <v>305510</v>
      </c>
      <c r="D1067" s="74"/>
      <c r="E1067" s="124"/>
      <c r="F1067" s="75">
        <f>+E1067/C1067*100</f>
        <v>0</v>
      </c>
    </row>
    <row r="1068" spans="1:6" ht="25.5" x14ac:dyDescent="0.25">
      <c r="A1068" s="51" t="s">
        <v>222</v>
      </c>
      <c r="B1068" s="46" t="s">
        <v>223</v>
      </c>
      <c r="C1068" s="47"/>
      <c r="D1068" s="47"/>
      <c r="E1068" s="125"/>
      <c r="F1068" s="47"/>
    </row>
    <row r="1069" spans="1:6" x14ac:dyDescent="0.25">
      <c r="A1069" s="51" t="s">
        <v>254</v>
      </c>
      <c r="B1069" s="46" t="s">
        <v>255</v>
      </c>
      <c r="C1069" s="47"/>
      <c r="D1069" s="47"/>
      <c r="E1069" s="125"/>
      <c r="F1069" s="47"/>
    </row>
    <row r="1070" spans="1:6" x14ac:dyDescent="0.25">
      <c r="A1070" s="51" t="s">
        <v>275</v>
      </c>
      <c r="B1070" s="46" t="s">
        <v>276</v>
      </c>
      <c r="C1070" s="47"/>
      <c r="D1070" s="47"/>
      <c r="E1070" s="125"/>
      <c r="F1070" s="47"/>
    </row>
    <row r="1071" spans="1:6" x14ac:dyDescent="0.25">
      <c r="A1071" s="65" t="s">
        <v>358</v>
      </c>
      <c r="B1071" s="46" t="s">
        <v>359</v>
      </c>
      <c r="C1071" s="74">
        <v>15000</v>
      </c>
      <c r="D1071" s="74"/>
      <c r="E1071" s="124"/>
      <c r="F1071" s="75"/>
    </row>
    <row r="1072" spans="1:6" x14ac:dyDescent="0.25">
      <c r="A1072" s="51" t="s">
        <v>361</v>
      </c>
      <c r="B1072" s="46" t="s">
        <v>362</v>
      </c>
      <c r="C1072" s="47"/>
      <c r="D1072" s="47"/>
      <c r="E1072" s="125"/>
      <c r="F1072" s="47"/>
    </row>
    <row r="1073" spans="1:6" ht="25.5" x14ac:dyDescent="0.25">
      <c r="A1073" s="65" t="s">
        <v>399</v>
      </c>
      <c r="B1073" s="46" t="s">
        <v>400</v>
      </c>
      <c r="C1073" s="74">
        <v>2500000</v>
      </c>
      <c r="D1073" s="74"/>
      <c r="E1073" s="124"/>
      <c r="F1073" s="75">
        <f>+E1073/C1073*100</f>
        <v>0</v>
      </c>
    </row>
    <row r="1074" spans="1:6" x14ac:dyDescent="0.25">
      <c r="A1074" s="51" t="s">
        <v>409</v>
      </c>
      <c r="B1074" s="46" t="s">
        <v>173</v>
      </c>
      <c r="C1074" s="47"/>
      <c r="D1074" s="47"/>
      <c r="E1074" s="125"/>
      <c r="F1074" s="47"/>
    </row>
    <row r="1075" spans="1:6" ht="25.5" x14ac:dyDescent="0.25">
      <c r="A1075" s="72" t="s">
        <v>634</v>
      </c>
      <c r="B1075" s="73" t="s">
        <v>635</v>
      </c>
      <c r="C1075" s="60">
        <v>239817</v>
      </c>
      <c r="D1075" s="60"/>
      <c r="E1075" s="123"/>
      <c r="F1075" s="75">
        <f>+E1075/C1075*100</f>
        <v>0</v>
      </c>
    </row>
    <row r="1076" spans="1:6" x14ac:dyDescent="0.25">
      <c r="A1076" s="48" t="s">
        <v>444</v>
      </c>
      <c r="B1076" s="46" t="s">
        <v>484</v>
      </c>
      <c r="C1076" s="74"/>
      <c r="D1076" s="74"/>
      <c r="E1076" s="124"/>
      <c r="F1076" s="75"/>
    </row>
    <row r="1077" spans="1:6" x14ac:dyDescent="0.25">
      <c r="A1077" s="65" t="s">
        <v>193</v>
      </c>
      <c r="B1077" s="46" t="s">
        <v>194</v>
      </c>
      <c r="C1077" s="74"/>
      <c r="D1077" s="74"/>
      <c r="E1077" s="124"/>
      <c r="F1077" s="75"/>
    </row>
    <row r="1078" spans="1:6" x14ac:dyDescent="0.25">
      <c r="A1078" s="65" t="s">
        <v>216</v>
      </c>
      <c r="B1078" s="46" t="s">
        <v>217</v>
      </c>
      <c r="C1078" s="74"/>
      <c r="D1078" s="74"/>
      <c r="E1078" s="124"/>
      <c r="F1078" s="75"/>
    </row>
    <row r="1079" spans="1:6" x14ac:dyDescent="0.25">
      <c r="A1079" s="48" t="s">
        <v>487</v>
      </c>
      <c r="B1079" s="46" t="s">
        <v>488</v>
      </c>
      <c r="C1079" s="74">
        <v>41120</v>
      </c>
      <c r="D1079" s="74"/>
      <c r="E1079" s="124"/>
      <c r="F1079" s="75">
        <f>+E1079/C1079*100</f>
        <v>0</v>
      </c>
    </row>
    <row r="1080" spans="1:6" x14ac:dyDescent="0.25">
      <c r="A1080" s="65" t="s">
        <v>193</v>
      </c>
      <c r="B1080" s="46" t="s">
        <v>194</v>
      </c>
      <c r="C1080" s="74">
        <v>12000</v>
      </c>
      <c r="D1080" s="76"/>
      <c r="E1080" s="124"/>
      <c r="F1080" s="76"/>
    </row>
    <row r="1081" spans="1:6" x14ac:dyDescent="0.25">
      <c r="A1081" s="51" t="s">
        <v>197</v>
      </c>
      <c r="B1081" s="46" t="s">
        <v>198</v>
      </c>
      <c r="C1081" s="47"/>
      <c r="D1081" s="47"/>
      <c r="E1081" s="125"/>
      <c r="F1081" s="47"/>
    </row>
    <row r="1082" spans="1:6" x14ac:dyDescent="0.25">
      <c r="A1082" s="51" t="s">
        <v>207</v>
      </c>
      <c r="B1082" s="46" t="s">
        <v>206</v>
      </c>
      <c r="C1082" s="47"/>
      <c r="D1082" s="47"/>
      <c r="E1082" s="125"/>
      <c r="F1082" s="47"/>
    </row>
    <row r="1083" spans="1:6" x14ac:dyDescent="0.25">
      <c r="A1083" s="51" t="s">
        <v>210</v>
      </c>
      <c r="B1083" s="46" t="s">
        <v>211</v>
      </c>
      <c r="C1083" s="47"/>
      <c r="D1083" s="47"/>
      <c r="E1083" s="125"/>
      <c r="F1083" s="47"/>
    </row>
    <row r="1084" spans="1:6" x14ac:dyDescent="0.25">
      <c r="A1084" s="51" t="s">
        <v>212</v>
      </c>
      <c r="B1084" s="46" t="s">
        <v>213</v>
      </c>
      <c r="C1084" s="47"/>
      <c r="D1084" s="47"/>
      <c r="E1084" s="125"/>
      <c r="F1084" s="47"/>
    </row>
    <row r="1085" spans="1:6" x14ac:dyDescent="0.25">
      <c r="A1085" s="65" t="s">
        <v>216</v>
      </c>
      <c r="B1085" s="46" t="s">
        <v>217</v>
      </c>
      <c r="C1085" s="74">
        <v>29120</v>
      </c>
      <c r="D1085" s="74"/>
      <c r="E1085" s="124"/>
      <c r="F1085" s="75">
        <f>+E1085/C1085*100</f>
        <v>0</v>
      </c>
    </row>
    <row r="1086" spans="1:6" x14ac:dyDescent="0.25">
      <c r="A1086" s="51" t="s">
        <v>220</v>
      </c>
      <c r="B1086" s="46" t="s">
        <v>221</v>
      </c>
      <c r="C1086" s="47"/>
      <c r="D1086" s="47"/>
      <c r="E1086" s="125"/>
      <c r="F1086" s="47"/>
    </row>
    <row r="1087" spans="1:6" ht="25.5" x14ac:dyDescent="0.25">
      <c r="A1087" s="51" t="s">
        <v>222</v>
      </c>
      <c r="B1087" s="46" t="s">
        <v>223</v>
      </c>
      <c r="C1087" s="47"/>
      <c r="D1087" s="47"/>
      <c r="E1087" s="125"/>
      <c r="F1087" s="47"/>
    </row>
    <row r="1088" spans="1:6" x14ac:dyDescent="0.25">
      <c r="A1088" s="51" t="s">
        <v>224</v>
      </c>
      <c r="B1088" s="46" t="s">
        <v>225</v>
      </c>
      <c r="C1088" s="47"/>
      <c r="D1088" s="47"/>
      <c r="E1088" s="125"/>
      <c r="F1088" s="47"/>
    </row>
    <row r="1089" spans="1:6" x14ac:dyDescent="0.25">
      <c r="A1089" s="51" t="s">
        <v>226</v>
      </c>
      <c r="B1089" s="46" t="s">
        <v>227</v>
      </c>
      <c r="C1089" s="47"/>
      <c r="D1089" s="47"/>
      <c r="E1089" s="125"/>
      <c r="F1089" s="47"/>
    </row>
    <row r="1090" spans="1:6" x14ac:dyDescent="0.25">
      <c r="A1090" s="51" t="s">
        <v>244</v>
      </c>
      <c r="B1090" s="46" t="s">
        <v>245</v>
      </c>
      <c r="C1090" s="47"/>
      <c r="D1090" s="47"/>
      <c r="E1090" s="125"/>
      <c r="F1090" s="47"/>
    </row>
    <row r="1091" spans="1:6" x14ac:dyDescent="0.25">
      <c r="A1091" s="51" t="s">
        <v>248</v>
      </c>
      <c r="B1091" s="46" t="s">
        <v>249</v>
      </c>
      <c r="C1091" s="47"/>
      <c r="D1091" s="47"/>
      <c r="E1091" s="125"/>
      <c r="F1091" s="47"/>
    </row>
    <row r="1092" spans="1:6" x14ac:dyDescent="0.25">
      <c r="A1092" s="51" t="s">
        <v>252</v>
      </c>
      <c r="B1092" s="46" t="s">
        <v>253</v>
      </c>
      <c r="C1092" s="47"/>
      <c r="D1092" s="47"/>
      <c r="E1092" s="125"/>
      <c r="F1092" s="47"/>
    </row>
    <row r="1093" spans="1:6" x14ac:dyDescent="0.25">
      <c r="A1093" s="51" t="s">
        <v>256</v>
      </c>
      <c r="B1093" s="46" t="s">
        <v>257</v>
      </c>
      <c r="C1093" s="47"/>
      <c r="D1093" s="47"/>
      <c r="E1093" s="125"/>
      <c r="F1093" s="47"/>
    </row>
    <row r="1094" spans="1:6" x14ac:dyDescent="0.25">
      <c r="A1094" s="51" t="s">
        <v>264</v>
      </c>
      <c r="B1094" s="46" t="s">
        <v>263</v>
      </c>
      <c r="C1094" s="47"/>
      <c r="D1094" s="47"/>
      <c r="E1094" s="125"/>
      <c r="F1094" s="47"/>
    </row>
    <row r="1095" spans="1:6" x14ac:dyDescent="0.25">
      <c r="A1095" s="51" t="s">
        <v>271</v>
      </c>
      <c r="B1095" s="46" t="s">
        <v>272</v>
      </c>
      <c r="C1095" s="47"/>
      <c r="D1095" s="47"/>
      <c r="E1095" s="125"/>
      <c r="F1095" s="47"/>
    </row>
    <row r="1096" spans="1:6" x14ac:dyDescent="0.25">
      <c r="A1096" s="48" t="s">
        <v>489</v>
      </c>
      <c r="B1096" s="46" t="s">
        <v>490</v>
      </c>
      <c r="C1096" s="74">
        <v>198697</v>
      </c>
      <c r="D1096" s="74"/>
      <c r="E1096" s="124"/>
      <c r="F1096" s="75">
        <f>+E1096/C1096*100</f>
        <v>0</v>
      </c>
    </row>
    <row r="1097" spans="1:6" x14ac:dyDescent="0.25">
      <c r="A1097" s="65" t="s">
        <v>193</v>
      </c>
      <c r="B1097" s="46" t="s">
        <v>194</v>
      </c>
      <c r="C1097" s="74">
        <v>32800</v>
      </c>
      <c r="D1097" s="74"/>
      <c r="E1097" s="124"/>
      <c r="F1097" s="75"/>
    </row>
    <row r="1098" spans="1:6" x14ac:dyDescent="0.25">
      <c r="A1098" s="65" t="s">
        <v>216</v>
      </c>
      <c r="B1098" s="46" t="s">
        <v>217</v>
      </c>
      <c r="C1098" s="74">
        <v>165897</v>
      </c>
      <c r="D1098" s="74"/>
      <c r="E1098" s="124"/>
      <c r="F1098" s="75">
        <f>+E1098/C1098*100</f>
        <v>0</v>
      </c>
    </row>
    <row r="1099" spans="1:6" x14ac:dyDescent="0.25">
      <c r="A1099" s="51" t="s">
        <v>220</v>
      </c>
      <c r="B1099" s="46" t="s">
        <v>221</v>
      </c>
      <c r="C1099" s="47"/>
      <c r="D1099" s="47"/>
      <c r="E1099" s="125"/>
      <c r="F1099" s="47"/>
    </row>
    <row r="1100" spans="1:6" x14ac:dyDescent="0.25">
      <c r="A1100" s="51" t="s">
        <v>224</v>
      </c>
      <c r="B1100" s="46" t="s">
        <v>225</v>
      </c>
      <c r="C1100" s="47"/>
      <c r="D1100" s="47"/>
      <c r="E1100" s="125"/>
      <c r="F1100" s="47"/>
    </row>
    <row r="1101" spans="1:6" x14ac:dyDescent="0.25">
      <c r="A1101" s="51" t="s">
        <v>226</v>
      </c>
      <c r="B1101" s="46" t="s">
        <v>227</v>
      </c>
      <c r="C1101" s="47"/>
      <c r="D1101" s="47"/>
      <c r="E1101" s="125"/>
      <c r="F1101" s="47"/>
    </row>
    <row r="1102" spans="1:6" x14ac:dyDescent="0.25">
      <c r="A1102" s="51" t="s">
        <v>256</v>
      </c>
      <c r="B1102" s="46" t="s">
        <v>257</v>
      </c>
      <c r="C1102" s="47"/>
      <c r="D1102" s="47"/>
      <c r="E1102" s="125"/>
      <c r="F1102" s="47"/>
    </row>
    <row r="1103" spans="1:6" x14ac:dyDescent="0.25">
      <c r="A1103" s="51" t="s">
        <v>264</v>
      </c>
      <c r="B1103" s="46" t="s">
        <v>263</v>
      </c>
      <c r="C1103" s="47"/>
      <c r="D1103" s="47"/>
      <c r="E1103" s="125"/>
      <c r="F1103" s="47"/>
    </row>
    <row r="1104" spans="1:6" x14ac:dyDescent="0.25">
      <c r="A1104" s="51" t="s">
        <v>269</v>
      </c>
      <c r="B1104" s="46" t="s">
        <v>270</v>
      </c>
      <c r="C1104" s="47"/>
      <c r="D1104" s="47"/>
      <c r="E1104" s="125"/>
      <c r="F1104" s="47"/>
    </row>
    <row r="1105" spans="1:6" x14ac:dyDescent="0.25">
      <c r="A1105" s="48" t="s">
        <v>498</v>
      </c>
      <c r="B1105" s="46" t="s">
        <v>497</v>
      </c>
      <c r="C1105" s="74"/>
      <c r="D1105" s="74"/>
      <c r="E1105" s="124"/>
      <c r="F1105" s="75" t="e">
        <f>+E1105/C1105*100</f>
        <v>#DIV/0!</v>
      </c>
    </row>
    <row r="1106" spans="1:6" x14ac:dyDescent="0.25">
      <c r="A1106" s="65" t="s">
        <v>193</v>
      </c>
      <c r="B1106" s="46" t="s">
        <v>194</v>
      </c>
      <c r="C1106" s="74"/>
      <c r="D1106" s="74"/>
      <c r="E1106" s="124"/>
      <c r="F1106" s="75"/>
    </row>
    <row r="1107" spans="1:6" x14ac:dyDescent="0.25">
      <c r="A1107" s="65" t="s">
        <v>216</v>
      </c>
      <c r="B1107" s="46" t="s">
        <v>217</v>
      </c>
      <c r="C1107" s="74"/>
      <c r="D1107" s="74"/>
      <c r="E1107" s="124"/>
      <c r="F1107" s="75" t="e">
        <f>+E1107/C1107*100</f>
        <v>#DIV/0!</v>
      </c>
    </row>
    <row r="1108" spans="1:6" x14ac:dyDescent="0.25">
      <c r="A1108" s="51" t="s">
        <v>220</v>
      </c>
      <c r="B1108" s="46" t="s">
        <v>221</v>
      </c>
      <c r="C1108" s="47"/>
      <c r="D1108" s="47"/>
      <c r="E1108" s="125"/>
      <c r="F1108" s="47"/>
    </row>
    <row r="1109" spans="1:6" x14ac:dyDescent="0.25">
      <c r="A1109" s="51" t="s">
        <v>248</v>
      </c>
      <c r="B1109" s="46" t="s">
        <v>249</v>
      </c>
      <c r="C1109" s="47"/>
      <c r="D1109" s="47"/>
      <c r="E1109" s="125"/>
      <c r="F1109" s="47"/>
    </row>
    <row r="1110" spans="1:6" x14ac:dyDescent="0.25">
      <c r="A1110" s="51" t="s">
        <v>256</v>
      </c>
      <c r="B1110" s="46" t="s">
        <v>257</v>
      </c>
      <c r="C1110" s="47"/>
      <c r="D1110" s="47"/>
      <c r="E1110" s="125"/>
      <c r="F1110" s="47"/>
    </row>
    <row r="1111" spans="1:6" s="167" customFormat="1" ht="25.5" x14ac:dyDescent="0.25">
      <c r="A1111" s="144" t="s">
        <v>538</v>
      </c>
      <c r="B1111" s="143" t="s">
        <v>539</v>
      </c>
      <c r="C1111" s="165">
        <v>93049052</v>
      </c>
      <c r="D1111" s="166"/>
      <c r="E1111" s="123"/>
      <c r="F1111" s="124">
        <f t="shared" ref="F1111:F1113" si="43">+E1111/C1111*100</f>
        <v>0</v>
      </c>
    </row>
    <row r="1112" spans="1:6" hidden="1" x14ac:dyDescent="0.25">
      <c r="A1112" s="145" t="s">
        <v>193</v>
      </c>
      <c r="B1112" s="146" t="s">
        <v>482</v>
      </c>
      <c r="C1112" s="74">
        <v>49940420</v>
      </c>
      <c r="D1112" s="74"/>
      <c r="E1112" s="124"/>
      <c r="F1112" s="75">
        <f t="shared" si="43"/>
        <v>0</v>
      </c>
    </row>
    <row r="1113" spans="1:6" hidden="1" x14ac:dyDescent="0.25">
      <c r="A1113" s="147" t="s">
        <v>193</v>
      </c>
      <c r="B1113" s="146" t="s">
        <v>194</v>
      </c>
      <c r="C1113" s="74">
        <v>18248816</v>
      </c>
      <c r="D1113" s="74"/>
      <c r="E1113" s="124"/>
      <c r="F1113" s="75">
        <f t="shared" si="43"/>
        <v>0</v>
      </c>
    </row>
    <row r="1114" spans="1:6" hidden="1" x14ac:dyDescent="0.25">
      <c r="A1114" s="148" t="s">
        <v>197</v>
      </c>
      <c r="B1114" s="146" t="s">
        <v>198</v>
      </c>
      <c r="C1114" s="47"/>
      <c r="D1114" s="47"/>
      <c r="E1114" s="125"/>
      <c r="F1114" s="47"/>
    </row>
    <row r="1115" spans="1:6" hidden="1" x14ac:dyDescent="0.25">
      <c r="A1115" s="148" t="s">
        <v>199</v>
      </c>
      <c r="B1115" s="146" t="s">
        <v>200</v>
      </c>
      <c r="C1115" s="47"/>
      <c r="D1115" s="47"/>
      <c r="E1115" s="125"/>
      <c r="F1115" s="47"/>
    </row>
    <row r="1116" spans="1:6" hidden="1" x14ac:dyDescent="0.25">
      <c r="A1116" s="148" t="s">
        <v>201</v>
      </c>
      <c r="B1116" s="146" t="s">
        <v>202</v>
      </c>
      <c r="C1116" s="47"/>
      <c r="D1116" s="47"/>
      <c r="E1116" s="125"/>
      <c r="F1116" s="47"/>
    </row>
    <row r="1117" spans="1:6" hidden="1" x14ac:dyDescent="0.25">
      <c r="A1117" s="148" t="s">
        <v>203</v>
      </c>
      <c r="B1117" s="146" t="s">
        <v>204</v>
      </c>
      <c r="C1117" s="47"/>
      <c r="D1117" s="47"/>
      <c r="E1117" s="125"/>
      <c r="F1117" s="47"/>
    </row>
    <row r="1118" spans="1:6" hidden="1" x14ac:dyDescent="0.25">
      <c r="A1118" s="148" t="s">
        <v>207</v>
      </c>
      <c r="B1118" s="146" t="s">
        <v>206</v>
      </c>
      <c r="C1118" s="47"/>
      <c r="D1118" s="47"/>
      <c r="E1118" s="125"/>
      <c r="F1118" s="47"/>
    </row>
    <row r="1119" spans="1:6" hidden="1" x14ac:dyDescent="0.25">
      <c r="A1119" s="148" t="s">
        <v>210</v>
      </c>
      <c r="B1119" s="146" t="s">
        <v>211</v>
      </c>
      <c r="C1119" s="47"/>
      <c r="D1119" s="47"/>
      <c r="E1119" s="125"/>
      <c r="F1119" s="47"/>
    </row>
    <row r="1120" spans="1:6" hidden="1" x14ac:dyDescent="0.25">
      <c r="A1120" s="148" t="s">
        <v>212</v>
      </c>
      <c r="B1120" s="146" t="s">
        <v>213</v>
      </c>
      <c r="C1120" s="47"/>
      <c r="D1120" s="47"/>
      <c r="E1120" s="125"/>
      <c r="F1120" s="47"/>
    </row>
    <row r="1121" spans="1:6" ht="25.5" hidden="1" x14ac:dyDescent="0.25">
      <c r="A1121" s="148" t="s">
        <v>214</v>
      </c>
      <c r="B1121" s="146" t="s">
        <v>215</v>
      </c>
      <c r="C1121" s="47"/>
      <c r="D1121" s="47"/>
      <c r="E1121" s="125"/>
      <c r="F1121" s="47"/>
    </row>
    <row r="1122" spans="1:6" hidden="1" x14ac:dyDescent="0.25">
      <c r="A1122" s="147" t="s">
        <v>216</v>
      </c>
      <c r="B1122" s="146" t="s">
        <v>217</v>
      </c>
      <c r="C1122" s="74">
        <v>25603320</v>
      </c>
      <c r="D1122" s="74"/>
      <c r="E1122" s="124"/>
      <c r="F1122" s="75">
        <f>+E1122/C1122*100</f>
        <v>0</v>
      </c>
    </row>
    <row r="1123" spans="1:6" hidden="1" x14ac:dyDescent="0.25">
      <c r="A1123" s="148" t="s">
        <v>220</v>
      </c>
      <c r="B1123" s="146" t="s">
        <v>221</v>
      </c>
      <c r="C1123" s="47"/>
      <c r="D1123" s="47"/>
      <c r="E1123" s="125"/>
      <c r="F1123" s="47"/>
    </row>
    <row r="1124" spans="1:6" ht="25.5" hidden="1" x14ac:dyDescent="0.25">
      <c r="A1124" s="148" t="s">
        <v>222</v>
      </c>
      <c r="B1124" s="146" t="s">
        <v>223</v>
      </c>
      <c r="C1124" s="47"/>
      <c r="D1124" s="47"/>
      <c r="E1124" s="125"/>
      <c r="F1124" s="47"/>
    </row>
    <row r="1125" spans="1:6" hidden="1" x14ac:dyDescent="0.25">
      <c r="A1125" s="148" t="s">
        <v>224</v>
      </c>
      <c r="B1125" s="146" t="s">
        <v>225</v>
      </c>
      <c r="C1125" s="47"/>
      <c r="D1125" s="47"/>
      <c r="E1125" s="125"/>
      <c r="F1125" s="47"/>
    </row>
    <row r="1126" spans="1:6" hidden="1" x14ac:dyDescent="0.25">
      <c r="A1126" s="148" t="s">
        <v>226</v>
      </c>
      <c r="B1126" s="146" t="s">
        <v>227</v>
      </c>
      <c r="C1126" s="47"/>
      <c r="D1126" s="47"/>
      <c r="E1126" s="125"/>
      <c r="F1126" s="47"/>
    </row>
    <row r="1127" spans="1:6" hidden="1" x14ac:dyDescent="0.25">
      <c r="A1127" s="148" t="s">
        <v>230</v>
      </c>
      <c r="B1127" s="146" t="s">
        <v>231</v>
      </c>
      <c r="C1127" s="47"/>
      <c r="D1127" s="47"/>
      <c r="E1127" s="125"/>
      <c r="F1127" s="47"/>
    </row>
    <row r="1128" spans="1:6" hidden="1" x14ac:dyDescent="0.25">
      <c r="A1128" s="148" t="s">
        <v>232</v>
      </c>
      <c r="B1128" s="146" t="s">
        <v>233</v>
      </c>
      <c r="C1128" s="47"/>
      <c r="D1128" s="47"/>
      <c r="E1128" s="125"/>
      <c r="F1128" s="47"/>
    </row>
    <row r="1129" spans="1:6" hidden="1" x14ac:dyDescent="0.25">
      <c r="A1129" s="148" t="s">
        <v>234</v>
      </c>
      <c r="B1129" s="146" t="s">
        <v>235</v>
      </c>
      <c r="C1129" s="47"/>
      <c r="D1129" s="47"/>
      <c r="E1129" s="125"/>
      <c r="F1129" s="47"/>
    </row>
    <row r="1130" spans="1:6" ht="25.5" hidden="1" x14ac:dyDescent="0.25">
      <c r="A1130" s="148" t="s">
        <v>236</v>
      </c>
      <c r="B1130" s="146" t="s">
        <v>237</v>
      </c>
      <c r="C1130" s="47"/>
      <c r="D1130" s="47"/>
      <c r="E1130" s="125"/>
      <c r="F1130" s="47"/>
    </row>
    <row r="1131" spans="1:6" hidden="1" x14ac:dyDescent="0.25">
      <c r="A1131" s="148" t="s">
        <v>238</v>
      </c>
      <c r="B1131" s="146" t="s">
        <v>239</v>
      </c>
      <c r="C1131" s="47"/>
      <c r="D1131" s="47"/>
      <c r="E1131" s="125"/>
      <c r="F1131" s="47"/>
    </row>
    <row r="1132" spans="1:6" hidden="1" x14ac:dyDescent="0.25">
      <c r="A1132" s="148" t="s">
        <v>240</v>
      </c>
      <c r="B1132" s="146" t="s">
        <v>241</v>
      </c>
      <c r="C1132" s="47"/>
      <c r="D1132" s="47"/>
      <c r="E1132" s="125"/>
      <c r="F1132" s="47"/>
    </row>
    <row r="1133" spans="1:6" hidden="1" x14ac:dyDescent="0.25">
      <c r="A1133" s="148" t="s">
        <v>244</v>
      </c>
      <c r="B1133" s="146" t="s">
        <v>245</v>
      </c>
      <c r="C1133" s="47"/>
      <c r="D1133" s="47"/>
      <c r="E1133" s="125"/>
      <c r="F1133" s="47"/>
    </row>
    <row r="1134" spans="1:6" hidden="1" x14ac:dyDescent="0.25">
      <c r="A1134" s="148" t="s">
        <v>246</v>
      </c>
      <c r="B1134" s="146" t="s">
        <v>247</v>
      </c>
      <c r="C1134" s="47"/>
      <c r="D1134" s="47"/>
      <c r="E1134" s="125"/>
      <c r="F1134" s="47"/>
    </row>
    <row r="1135" spans="1:6" hidden="1" x14ac:dyDescent="0.25">
      <c r="A1135" s="148" t="s">
        <v>248</v>
      </c>
      <c r="B1135" s="146" t="s">
        <v>249</v>
      </c>
      <c r="C1135" s="47"/>
      <c r="D1135" s="47"/>
      <c r="E1135" s="125"/>
      <c r="F1135" s="47"/>
    </row>
    <row r="1136" spans="1:6" hidden="1" x14ac:dyDescent="0.25">
      <c r="A1136" s="148" t="s">
        <v>250</v>
      </c>
      <c r="B1136" s="146" t="s">
        <v>251</v>
      </c>
      <c r="C1136" s="47"/>
      <c r="D1136" s="47"/>
      <c r="E1136" s="125"/>
      <c r="F1136" s="47"/>
    </row>
    <row r="1137" spans="1:6" hidden="1" x14ac:dyDescent="0.25">
      <c r="A1137" s="148" t="s">
        <v>252</v>
      </c>
      <c r="B1137" s="146" t="s">
        <v>253</v>
      </c>
      <c r="C1137" s="47"/>
      <c r="D1137" s="47"/>
      <c r="E1137" s="125"/>
      <c r="F1137" s="47"/>
    </row>
    <row r="1138" spans="1:6" hidden="1" x14ac:dyDescent="0.25">
      <c r="A1138" s="148" t="s">
        <v>254</v>
      </c>
      <c r="B1138" s="146" t="s">
        <v>255</v>
      </c>
      <c r="C1138" s="47"/>
      <c r="D1138" s="47"/>
      <c r="E1138" s="125"/>
      <c r="F1138" s="47"/>
    </row>
    <row r="1139" spans="1:6" hidden="1" x14ac:dyDescent="0.25">
      <c r="A1139" s="148" t="s">
        <v>256</v>
      </c>
      <c r="B1139" s="146" t="s">
        <v>257</v>
      </c>
      <c r="C1139" s="47"/>
      <c r="D1139" s="47"/>
      <c r="E1139" s="125"/>
      <c r="F1139" s="47"/>
    </row>
    <row r="1140" spans="1:6" hidden="1" x14ac:dyDescent="0.25">
      <c r="A1140" s="148" t="s">
        <v>258</v>
      </c>
      <c r="B1140" s="146" t="s">
        <v>259</v>
      </c>
      <c r="C1140" s="47"/>
      <c r="D1140" s="47"/>
      <c r="E1140" s="125"/>
      <c r="F1140" s="47"/>
    </row>
    <row r="1141" spans="1:6" hidden="1" x14ac:dyDescent="0.25">
      <c r="A1141" s="148" t="s">
        <v>260</v>
      </c>
      <c r="B1141" s="146" t="s">
        <v>261</v>
      </c>
      <c r="C1141" s="47"/>
      <c r="D1141" s="47"/>
      <c r="E1141" s="125"/>
      <c r="F1141" s="47"/>
    </row>
    <row r="1142" spans="1:6" hidden="1" x14ac:dyDescent="0.25">
      <c r="A1142" s="148" t="s">
        <v>264</v>
      </c>
      <c r="B1142" s="146" t="s">
        <v>263</v>
      </c>
      <c r="C1142" s="47"/>
      <c r="D1142" s="47"/>
      <c r="E1142" s="125"/>
      <c r="F1142" s="47"/>
    </row>
    <row r="1143" spans="1:6" ht="25.5" hidden="1" x14ac:dyDescent="0.25">
      <c r="A1143" s="148" t="s">
        <v>267</v>
      </c>
      <c r="B1143" s="146" t="s">
        <v>268</v>
      </c>
      <c r="C1143" s="47"/>
      <c r="D1143" s="47"/>
      <c r="E1143" s="125"/>
      <c r="F1143" s="47"/>
    </row>
    <row r="1144" spans="1:6" hidden="1" x14ac:dyDescent="0.25">
      <c r="A1144" s="148" t="s">
        <v>269</v>
      </c>
      <c r="B1144" s="146" t="s">
        <v>270</v>
      </c>
      <c r="C1144" s="47"/>
      <c r="D1144" s="47"/>
      <c r="E1144" s="125"/>
      <c r="F1144" s="47"/>
    </row>
    <row r="1145" spans="1:6" hidden="1" x14ac:dyDescent="0.25">
      <c r="A1145" s="148" t="s">
        <v>271</v>
      </c>
      <c r="B1145" s="146" t="s">
        <v>272</v>
      </c>
      <c r="C1145" s="47"/>
      <c r="D1145" s="47"/>
      <c r="E1145" s="125"/>
      <c r="F1145" s="47"/>
    </row>
    <row r="1146" spans="1:6" hidden="1" x14ac:dyDescent="0.25">
      <c r="A1146" s="148" t="s">
        <v>273</v>
      </c>
      <c r="B1146" s="146" t="s">
        <v>274</v>
      </c>
      <c r="C1146" s="47"/>
      <c r="D1146" s="47"/>
      <c r="E1146" s="125"/>
      <c r="F1146" s="47"/>
    </row>
    <row r="1147" spans="1:6" hidden="1" x14ac:dyDescent="0.25">
      <c r="A1147" s="148" t="s">
        <v>275</v>
      </c>
      <c r="B1147" s="146" t="s">
        <v>276</v>
      </c>
      <c r="C1147" s="47"/>
      <c r="D1147" s="47"/>
      <c r="E1147" s="125"/>
      <c r="F1147" s="47"/>
    </row>
    <row r="1148" spans="1:6" hidden="1" x14ac:dyDescent="0.25">
      <c r="A1148" s="148" t="s">
        <v>277</v>
      </c>
      <c r="B1148" s="146" t="s">
        <v>278</v>
      </c>
      <c r="C1148" s="47"/>
      <c r="D1148" s="47"/>
      <c r="E1148" s="125"/>
      <c r="F1148" s="47"/>
    </row>
    <row r="1149" spans="1:6" hidden="1" x14ac:dyDescent="0.25">
      <c r="A1149" s="148" t="s">
        <v>279</v>
      </c>
      <c r="B1149" s="146" t="s">
        <v>266</v>
      </c>
      <c r="C1149" s="47"/>
      <c r="D1149" s="47"/>
      <c r="E1149" s="125"/>
      <c r="F1149" s="47"/>
    </row>
    <row r="1150" spans="1:6" hidden="1" x14ac:dyDescent="0.25">
      <c r="A1150" s="147" t="s">
        <v>280</v>
      </c>
      <c r="B1150" s="146" t="s">
        <v>281</v>
      </c>
      <c r="C1150" s="74">
        <v>299662</v>
      </c>
      <c r="D1150" s="74"/>
      <c r="E1150" s="124"/>
      <c r="F1150" s="75">
        <f>+E1150/C1150*100</f>
        <v>0</v>
      </c>
    </row>
    <row r="1151" spans="1:6" ht="38.25" hidden="1" x14ac:dyDescent="0.25">
      <c r="A1151" s="148" t="s">
        <v>286</v>
      </c>
      <c r="B1151" s="146" t="s">
        <v>287</v>
      </c>
      <c r="C1151" s="47"/>
      <c r="D1151" s="47"/>
      <c r="E1151" s="125"/>
      <c r="F1151" s="47"/>
    </row>
    <row r="1152" spans="1:6" hidden="1" x14ac:dyDescent="0.25">
      <c r="A1152" s="148" t="s">
        <v>290</v>
      </c>
      <c r="B1152" s="146" t="s">
        <v>291</v>
      </c>
      <c r="C1152" s="47"/>
      <c r="D1152" s="47"/>
      <c r="E1152" s="125"/>
      <c r="F1152" s="47"/>
    </row>
    <row r="1153" spans="1:6" ht="25.5" hidden="1" x14ac:dyDescent="0.25">
      <c r="A1153" s="148" t="s">
        <v>292</v>
      </c>
      <c r="B1153" s="146" t="s">
        <v>293</v>
      </c>
      <c r="C1153" s="47"/>
      <c r="D1153" s="47"/>
      <c r="E1153" s="125"/>
      <c r="F1153" s="47"/>
    </row>
    <row r="1154" spans="1:6" hidden="1" x14ac:dyDescent="0.25">
      <c r="A1154" s="148" t="s">
        <v>294</v>
      </c>
      <c r="B1154" s="146" t="s">
        <v>295</v>
      </c>
      <c r="C1154" s="47"/>
      <c r="D1154" s="47"/>
      <c r="E1154" s="125"/>
      <c r="F1154" s="47"/>
    </row>
    <row r="1155" spans="1:6" hidden="1" x14ac:dyDescent="0.25">
      <c r="A1155" s="148" t="s">
        <v>296</v>
      </c>
      <c r="B1155" s="146" t="s">
        <v>297</v>
      </c>
      <c r="C1155" s="47"/>
      <c r="D1155" s="47"/>
      <c r="E1155" s="125"/>
      <c r="F1155" s="47"/>
    </row>
    <row r="1156" spans="1:6" ht="25.5" hidden="1" x14ac:dyDescent="0.25">
      <c r="A1156" s="147" t="s">
        <v>313</v>
      </c>
      <c r="B1156" s="146" t="s">
        <v>314</v>
      </c>
      <c r="C1156" s="74"/>
      <c r="D1156" s="74"/>
      <c r="E1156" s="124"/>
      <c r="F1156" s="75" t="e">
        <f>+E1156/C1156*100</f>
        <v>#DIV/0!</v>
      </c>
    </row>
    <row r="1157" spans="1:6" ht="25.5" hidden="1" x14ac:dyDescent="0.25">
      <c r="A1157" s="148" t="s">
        <v>338</v>
      </c>
      <c r="B1157" s="146" t="s">
        <v>82</v>
      </c>
      <c r="C1157" s="47"/>
      <c r="D1157" s="47"/>
      <c r="E1157" s="125"/>
      <c r="F1157" s="47"/>
    </row>
    <row r="1158" spans="1:6" ht="25.5" hidden="1" x14ac:dyDescent="0.25">
      <c r="A1158" s="147" t="s">
        <v>342</v>
      </c>
      <c r="B1158" s="146" t="s">
        <v>343</v>
      </c>
      <c r="C1158" s="74">
        <v>125803</v>
      </c>
      <c r="D1158" s="74"/>
      <c r="E1158" s="124"/>
      <c r="F1158" s="75">
        <f>+E1158/C1158*100</f>
        <v>0</v>
      </c>
    </row>
    <row r="1159" spans="1:6" hidden="1" x14ac:dyDescent="0.25">
      <c r="A1159" s="148" t="s">
        <v>352</v>
      </c>
      <c r="B1159" s="146" t="s">
        <v>353</v>
      </c>
      <c r="C1159" s="47"/>
      <c r="D1159" s="47"/>
      <c r="E1159" s="125"/>
      <c r="F1159" s="47"/>
    </row>
    <row r="1160" spans="1:6" hidden="1" x14ac:dyDescent="0.25">
      <c r="A1160" s="147" t="s">
        <v>358</v>
      </c>
      <c r="B1160" s="146" t="s">
        <v>359</v>
      </c>
      <c r="C1160" s="74">
        <v>73488</v>
      </c>
      <c r="D1160" s="74"/>
      <c r="E1160" s="124"/>
      <c r="F1160" s="75">
        <f>+E1160/C1160*100</f>
        <v>0</v>
      </c>
    </row>
    <row r="1161" spans="1:6" hidden="1" x14ac:dyDescent="0.25">
      <c r="A1161" s="148" t="s">
        <v>361</v>
      </c>
      <c r="B1161" s="146" t="s">
        <v>362</v>
      </c>
      <c r="C1161" s="47"/>
      <c r="D1161" s="47"/>
      <c r="E1161" s="125"/>
      <c r="F1161" s="47"/>
    </row>
    <row r="1162" spans="1:6" hidden="1" x14ac:dyDescent="0.25">
      <c r="A1162" s="148" t="s">
        <v>363</v>
      </c>
      <c r="B1162" s="146" t="s">
        <v>364</v>
      </c>
      <c r="C1162" s="47"/>
      <c r="D1162" s="47"/>
      <c r="E1162" s="125"/>
      <c r="F1162" s="47"/>
    </row>
    <row r="1163" spans="1:6" hidden="1" x14ac:dyDescent="0.25">
      <c r="A1163" s="148" t="s">
        <v>376</v>
      </c>
      <c r="B1163" s="146" t="s">
        <v>377</v>
      </c>
      <c r="C1163" s="47"/>
      <c r="D1163" s="47"/>
      <c r="E1163" s="125"/>
      <c r="F1163" s="47"/>
    </row>
    <row r="1164" spans="1:6" hidden="1" x14ac:dyDescent="0.25">
      <c r="A1164" s="148" t="s">
        <v>380</v>
      </c>
      <c r="B1164" s="146" t="s">
        <v>381</v>
      </c>
      <c r="C1164" s="47"/>
      <c r="D1164" s="47"/>
      <c r="E1164" s="125"/>
      <c r="F1164" s="47"/>
    </row>
    <row r="1165" spans="1:6" hidden="1" x14ac:dyDescent="0.25">
      <c r="A1165" s="148" t="s">
        <v>384</v>
      </c>
      <c r="B1165" s="146" t="s">
        <v>146</v>
      </c>
      <c r="C1165" s="47"/>
      <c r="D1165" s="47"/>
      <c r="E1165" s="125"/>
      <c r="F1165" s="47"/>
    </row>
    <row r="1166" spans="1:6" ht="25.5" hidden="1" x14ac:dyDescent="0.25">
      <c r="A1166" s="147" t="s">
        <v>387</v>
      </c>
      <c r="B1166" s="146" t="s">
        <v>388</v>
      </c>
      <c r="C1166" s="74">
        <v>114192</v>
      </c>
      <c r="D1166" s="74"/>
      <c r="E1166" s="124"/>
      <c r="F1166" s="75">
        <f>+E1166/C1166*100</f>
        <v>0</v>
      </c>
    </row>
    <row r="1167" spans="1:6" hidden="1" x14ac:dyDescent="0.25">
      <c r="A1167" s="148" t="s">
        <v>394</v>
      </c>
      <c r="B1167" s="146" t="s">
        <v>395</v>
      </c>
      <c r="C1167" s="47"/>
      <c r="D1167" s="47"/>
      <c r="E1167" s="125"/>
      <c r="F1167" s="47"/>
    </row>
    <row r="1168" spans="1:6" hidden="1" x14ac:dyDescent="0.25">
      <c r="A1168" s="148" t="s">
        <v>396</v>
      </c>
      <c r="B1168" s="146" t="s">
        <v>161</v>
      </c>
      <c r="C1168" s="47"/>
      <c r="D1168" s="47"/>
      <c r="E1168" s="125"/>
      <c r="F1168" s="47"/>
    </row>
    <row r="1169" spans="1:6" ht="25.5" hidden="1" x14ac:dyDescent="0.25">
      <c r="A1169" s="147" t="s">
        <v>399</v>
      </c>
      <c r="B1169" s="146" t="s">
        <v>400</v>
      </c>
      <c r="C1169" s="74">
        <v>3604369</v>
      </c>
      <c r="D1169" s="74"/>
      <c r="E1169" s="124"/>
      <c r="F1169" s="75">
        <f>+E1169/C1169*100</f>
        <v>0</v>
      </c>
    </row>
    <row r="1170" spans="1:6" hidden="1" x14ac:dyDescent="0.25">
      <c r="A1170" s="148" t="s">
        <v>404</v>
      </c>
      <c r="B1170" s="146" t="s">
        <v>169</v>
      </c>
      <c r="C1170" s="47"/>
      <c r="D1170" s="47"/>
      <c r="E1170" s="125"/>
      <c r="F1170" s="47"/>
    </row>
    <row r="1171" spans="1:6" hidden="1" x14ac:dyDescent="0.25">
      <c r="A1171" s="148" t="s">
        <v>409</v>
      </c>
      <c r="B1171" s="146" t="s">
        <v>173</v>
      </c>
      <c r="C1171" s="47"/>
      <c r="D1171" s="47"/>
      <c r="E1171" s="125"/>
      <c r="F1171" s="47"/>
    </row>
    <row r="1172" spans="1:6" hidden="1" x14ac:dyDescent="0.25">
      <c r="A1172" s="148" t="s">
        <v>410</v>
      </c>
      <c r="B1172" s="146" t="s">
        <v>411</v>
      </c>
      <c r="C1172" s="47"/>
      <c r="D1172" s="47"/>
      <c r="E1172" s="125"/>
      <c r="F1172" s="47"/>
    </row>
    <row r="1173" spans="1:6" hidden="1" x14ac:dyDescent="0.25">
      <c r="A1173" s="148" t="s">
        <v>412</v>
      </c>
      <c r="B1173" s="146" t="s">
        <v>174</v>
      </c>
      <c r="C1173" s="47"/>
      <c r="D1173" s="47"/>
      <c r="E1173" s="125"/>
      <c r="F1173" s="47"/>
    </row>
    <row r="1174" spans="1:6" hidden="1" x14ac:dyDescent="0.25">
      <c r="A1174" s="148" t="s">
        <v>413</v>
      </c>
      <c r="B1174" s="146" t="s">
        <v>414</v>
      </c>
      <c r="C1174" s="47"/>
      <c r="D1174" s="47"/>
      <c r="E1174" s="125"/>
      <c r="F1174" s="47"/>
    </row>
    <row r="1175" spans="1:6" hidden="1" x14ac:dyDescent="0.25">
      <c r="A1175" s="148" t="s">
        <v>415</v>
      </c>
      <c r="B1175" s="146" t="s">
        <v>416</v>
      </c>
      <c r="C1175" s="47"/>
      <c r="D1175" s="47"/>
      <c r="E1175" s="125"/>
      <c r="F1175" s="47"/>
    </row>
    <row r="1176" spans="1:6" hidden="1" x14ac:dyDescent="0.25">
      <c r="A1176" s="148" t="s">
        <v>417</v>
      </c>
      <c r="B1176" s="146" t="s">
        <v>176</v>
      </c>
      <c r="C1176" s="47"/>
      <c r="D1176" s="47"/>
      <c r="E1176" s="125"/>
      <c r="F1176" s="47"/>
    </row>
    <row r="1177" spans="1:6" hidden="1" x14ac:dyDescent="0.25">
      <c r="A1177" s="148" t="s">
        <v>418</v>
      </c>
      <c r="B1177" s="146" t="s">
        <v>178</v>
      </c>
      <c r="C1177" s="47"/>
      <c r="D1177" s="47"/>
      <c r="E1177" s="125"/>
      <c r="F1177" s="47"/>
    </row>
    <row r="1178" spans="1:6" hidden="1" x14ac:dyDescent="0.25">
      <c r="A1178" s="148" t="s">
        <v>421</v>
      </c>
      <c r="B1178" s="146" t="s">
        <v>182</v>
      </c>
      <c r="C1178" s="47"/>
      <c r="D1178" s="47"/>
      <c r="E1178" s="125"/>
      <c r="F1178" s="47"/>
    </row>
    <row r="1179" spans="1:6" ht="25.5" hidden="1" x14ac:dyDescent="0.25">
      <c r="A1179" s="148" t="s">
        <v>422</v>
      </c>
      <c r="B1179" s="146" t="s">
        <v>184</v>
      </c>
      <c r="C1179" s="47"/>
      <c r="D1179" s="47"/>
      <c r="E1179" s="125"/>
      <c r="F1179" s="47"/>
    </row>
    <row r="1180" spans="1:6" hidden="1" x14ac:dyDescent="0.25">
      <c r="A1180" s="148" t="s">
        <v>425</v>
      </c>
      <c r="B1180" s="146" t="s">
        <v>426</v>
      </c>
      <c r="C1180" s="47"/>
      <c r="D1180" s="47"/>
      <c r="E1180" s="125"/>
      <c r="F1180" s="47"/>
    </row>
    <row r="1181" spans="1:6" hidden="1" x14ac:dyDescent="0.25">
      <c r="A1181" s="148" t="s">
        <v>429</v>
      </c>
      <c r="B1181" s="146" t="s">
        <v>430</v>
      </c>
      <c r="C1181" s="47"/>
      <c r="D1181" s="47"/>
      <c r="E1181" s="125"/>
      <c r="F1181" s="47"/>
    </row>
    <row r="1182" spans="1:6" hidden="1" x14ac:dyDescent="0.25">
      <c r="A1182" s="148" t="s">
        <v>435</v>
      </c>
      <c r="B1182" s="146" t="s">
        <v>188</v>
      </c>
      <c r="C1182" s="47"/>
      <c r="D1182" s="47"/>
      <c r="E1182" s="125"/>
      <c r="F1182" s="47"/>
    </row>
    <row r="1183" spans="1:6" hidden="1" x14ac:dyDescent="0.25">
      <c r="A1183" s="148" t="s">
        <v>438</v>
      </c>
      <c r="B1183" s="146" t="s">
        <v>439</v>
      </c>
      <c r="C1183" s="47"/>
      <c r="D1183" s="47"/>
      <c r="E1183" s="125"/>
      <c r="F1183" s="47"/>
    </row>
    <row r="1184" spans="1:6" ht="25.5" hidden="1" x14ac:dyDescent="0.25">
      <c r="A1184" s="147" t="s">
        <v>450</v>
      </c>
      <c r="B1184" s="146" t="s">
        <v>451</v>
      </c>
      <c r="C1184" s="74">
        <v>5000</v>
      </c>
      <c r="D1184" s="74"/>
      <c r="E1184" s="124"/>
      <c r="F1184" s="75">
        <f>+E1184/C1184*100</f>
        <v>0</v>
      </c>
    </row>
    <row r="1185" spans="1:6" hidden="1" x14ac:dyDescent="0.25">
      <c r="A1185" s="148" t="s">
        <v>454</v>
      </c>
      <c r="B1185" s="146" t="s">
        <v>455</v>
      </c>
      <c r="C1185" s="47"/>
      <c r="D1185" s="47"/>
      <c r="E1185" s="125"/>
      <c r="F1185" s="47"/>
    </row>
    <row r="1186" spans="1:6" ht="25.5" hidden="1" x14ac:dyDescent="0.25">
      <c r="A1186" s="147" t="s">
        <v>456</v>
      </c>
      <c r="B1186" s="146" t="s">
        <v>457</v>
      </c>
      <c r="C1186" s="74">
        <v>1699366</v>
      </c>
      <c r="D1186" s="74"/>
      <c r="E1186" s="124"/>
      <c r="F1186" s="75">
        <f>+E1186/C1186*100</f>
        <v>0</v>
      </c>
    </row>
    <row r="1187" spans="1:6" hidden="1" x14ac:dyDescent="0.25">
      <c r="A1187" s="148" t="s">
        <v>460</v>
      </c>
      <c r="B1187" s="146" t="s">
        <v>459</v>
      </c>
      <c r="C1187" s="47"/>
      <c r="D1187" s="47"/>
      <c r="E1187" s="125"/>
      <c r="F1187" s="47"/>
    </row>
    <row r="1188" spans="1:6" hidden="1" x14ac:dyDescent="0.25">
      <c r="A1188" s="148" t="s">
        <v>463</v>
      </c>
      <c r="B1188" s="146" t="s">
        <v>462</v>
      </c>
      <c r="C1188" s="47"/>
      <c r="D1188" s="47"/>
      <c r="E1188" s="125"/>
      <c r="F1188" s="47"/>
    </row>
    <row r="1189" spans="1:6" ht="25.5" hidden="1" x14ac:dyDescent="0.25">
      <c r="A1189" s="148" t="s">
        <v>469</v>
      </c>
      <c r="B1189" s="146" t="s">
        <v>468</v>
      </c>
      <c r="C1189" s="47"/>
      <c r="D1189" s="47"/>
      <c r="E1189" s="125"/>
      <c r="F1189" s="47"/>
    </row>
    <row r="1190" spans="1:6" hidden="1" x14ac:dyDescent="0.25">
      <c r="A1190" s="147" t="s">
        <v>487</v>
      </c>
      <c r="B1190" s="146" t="s">
        <v>562</v>
      </c>
      <c r="C1190" s="74"/>
      <c r="D1190" s="74"/>
      <c r="E1190" s="126"/>
      <c r="F1190" s="76"/>
    </row>
    <row r="1191" spans="1:6" ht="25.5" hidden="1" x14ac:dyDescent="0.25">
      <c r="A1191" s="147" t="s">
        <v>580</v>
      </c>
      <c r="B1191" s="146" t="s">
        <v>581</v>
      </c>
      <c r="C1191" s="74">
        <v>166404</v>
      </c>
      <c r="D1191" s="74"/>
      <c r="E1191" s="124"/>
      <c r="F1191" s="75">
        <f>+E1191/C1191*100</f>
        <v>0</v>
      </c>
    </row>
    <row r="1192" spans="1:6" ht="25.5" hidden="1" x14ac:dyDescent="0.25">
      <c r="A1192" s="148" t="s">
        <v>588</v>
      </c>
      <c r="B1192" s="146" t="s">
        <v>589</v>
      </c>
      <c r="C1192" s="47"/>
      <c r="D1192" s="47"/>
      <c r="E1192" s="125"/>
      <c r="F1192" s="47"/>
    </row>
    <row r="1193" spans="1:6" hidden="1" x14ac:dyDescent="0.25">
      <c r="A1193" s="145" t="s">
        <v>444</v>
      </c>
      <c r="B1193" s="146" t="s">
        <v>484</v>
      </c>
      <c r="C1193" s="74">
        <v>22730557</v>
      </c>
      <c r="D1193" s="74"/>
      <c r="E1193" s="124"/>
      <c r="F1193" s="75">
        <f t="shared" ref="F1193:F1194" si="44">+E1193/C1193*100</f>
        <v>0</v>
      </c>
    </row>
    <row r="1194" spans="1:6" hidden="1" x14ac:dyDescent="0.25">
      <c r="A1194" s="147" t="s">
        <v>193</v>
      </c>
      <c r="B1194" s="146" t="s">
        <v>194</v>
      </c>
      <c r="C1194" s="74">
        <v>11077970</v>
      </c>
      <c r="D1194" s="74"/>
      <c r="E1194" s="124"/>
      <c r="F1194" s="75">
        <f t="shared" si="44"/>
        <v>0</v>
      </c>
    </row>
    <row r="1195" spans="1:6" hidden="1" x14ac:dyDescent="0.25">
      <c r="A1195" s="148" t="s">
        <v>197</v>
      </c>
      <c r="B1195" s="146" t="s">
        <v>198</v>
      </c>
      <c r="C1195" s="47"/>
      <c r="D1195" s="47"/>
      <c r="E1195" s="125"/>
      <c r="F1195" s="47"/>
    </row>
    <row r="1196" spans="1:6" hidden="1" x14ac:dyDescent="0.25">
      <c r="A1196" s="148" t="s">
        <v>199</v>
      </c>
      <c r="B1196" s="146" t="s">
        <v>200</v>
      </c>
      <c r="C1196" s="47"/>
      <c r="D1196" s="47"/>
      <c r="E1196" s="125"/>
      <c r="F1196" s="47"/>
    </row>
    <row r="1197" spans="1:6" hidden="1" x14ac:dyDescent="0.25">
      <c r="A1197" s="148" t="s">
        <v>201</v>
      </c>
      <c r="B1197" s="146" t="s">
        <v>202</v>
      </c>
      <c r="C1197" s="47"/>
      <c r="D1197" s="47"/>
      <c r="E1197" s="125"/>
      <c r="F1197" s="47"/>
    </row>
    <row r="1198" spans="1:6" hidden="1" x14ac:dyDescent="0.25">
      <c r="A1198" s="148" t="s">
        <v>207</v>
      </c>
      <c r="B1198" s="146" t="s">
        <v>206</v>
      </c>
      <c r="C1198" s="47"/>
      <c r="D1198" s="47"/>
      <c r="E1198" s="125"/>
      <c r="F1198" s="47"/>
    </row>
    <row r="1199" spans="1:6" hidden="1" x14ac:dyDescent="0.25">
      <c r="A1199" s="148" t="s">
        <v>210</v>
      </c>
      <c r="B1199" s="146" t="s">
        <v>211</v>
      </c>
      <c r="C1199" s="47"/>
      <c r="D1199" s="47"/>
      <c r="E1199" s="125"/>
      <c r="F1199" s="47"/>
    </row>
    <row r="1200" spans="1:6" hidden="1" x14ac:dyDescent="0.25">
      <c r="A1200" s="148" t="s">
        <v>212</v>
      </c>
      <c r="B1200" s="146" t="s">
        <v>213</v>
      </c>
      <c r="C1200" s="47"/>
      <c r="D1200" s="47"/>
      <c r="E1200" s="125"/>
      <c r="F1200" s="47"/>
    </row>
    <row r="1201" spans="1:6" ht="25.5" hidden="1" x14ac:dyDescent="0.25">
      <c r="A1201" s="148" t="s">
        <v>214</v>
      </c>
      <c r="B1201" s="146" t="s">
        <v>215</v>
      </c>
      <c r="C1201" s="47"/>
      <c r="D1201" s="47"/>
      <c r="E1201" s="125"/>
      <c r="F1201" s="47"/>
    </row>
    <row r="1202" spans="1:6" hidden="1" x14ac:dyDescent="0.25">
      <c r="A1202" s="147" t="s">
        <v>216</v>
      </c>
      <c r="B1202" s="146" t="s">
        <v>217</v>
      </c>
      <c r="C1202" s="74">
        <v>9468629</v>
      </c>
      <c r="D1202" s="74"/>
      <c r="E1202" s="124"/>
      <c r="F1202" s="75">
        <f>+E1202/C1202*100</f>
        <v>0</v>
      </c>
    </row>
    <row r="1203" spans="1:6" hidden="1" x14ac:dyDescent="0.25">
      <c r="A1203" s="148" t="s">
        <v>220</v>
      </c>
      <c r="B1203" s="146" t="s">
        <v>221</v>
      </c>
      <c r="C1203" s="47"/>
      <c r="D1203" s="47"/>
      <c r="E1203" s="125"/>
      <c r="F1203" s="47"/>
    </row>
    <row r="1204" spans="1:6" ht="25.5" hidden="1" x14ac:dyDescent="0.25">
      <c r="A1204" s="148" t="s">
        <v>222</v>
      </c>
      <c r="B1204" s="146" t="s">
        <v>223</v>
      </c>
      <c r="C1204" s="47"/>
      <c r="D1204" s="47"/>
      <c r="E1204" s="125"/>
      <c r="F1204" s="47"/>
    </row>
    <row r="1205" spans="1:6" hidden="1" x14ac:dyDescent="0.25">
      <c r="A1205" s="148" t="s">
        <v>224</v>
      </c>
      <c r="B1205" s="146" t="s">
        <v>225</v>
      </c>
      <c r="C1205" s="47"/>
      <c r="D1205" s="47"/>
      <c r="E1205" s="125"/>
      <c r="F1205" s="47"/>
    </row>
    <row r="1206" spans="1:6" hidden="1" x14ac:dyDescent="0.25">
      <c r="A1206" s="148" t="s">
        <v>226</v>
      </c>
      <c r="B1206" s="146" t="s">
        <v>227</v>
      </c>
      <c r="C1206" s="47"/>
      <c r="D1206" s="47"/>
      <c r="E1206" s="125"/>
      <c r="F1206" s="47"/>
    </row>
    <row r="1207" spans="1:6" hidden="1" x14ac:dyDescent="0.25">
      <c r="A1207" s="148" t="s">
        <v>230</v>
      </c>
      <c r="B1207" s="146" t="s">
        <v>231</v>
      </c>
      <c r="C1207" s="47"/>
      <c r="D1207" s="47"/>
      <c r="E1207" s="125"/>
      <c r="F1207" s="47"/>
    </row>
    <row r="1208" spans="1:6" hidden="1" x14ac:dyDescent="0.25">
      <c r="A1208" s="148" t="s">
        <v>232</v>
      </c>
      <c r="B1208" s="146" t="s">
        <v>233</v>
      </c>
      <c r="C1208" s="47"/>
      <c r="D1208" s="47"/>
      <c r="E1208" s="125"/>
      <c r="F1208" s="47"/>
    </row>
    <row r="1209" spans="1:6" hidden="1" x14ac:dyDescent="0.25">
      <c r="A1209" s="148" t="s">
        <v>234</v>
      </c>
      <c r="B1209" s="146" t="s">
        <v>235</v>
      </c>
      <c r="C1209" s="47"/>
      <c r="D1209" s="47"/>
      <c r="E1209" s="125"/>
      <c r="F1209" s="47"/>
    </row>
    <row r="1210" spans="1:6" ht="25.5" hidden="1" x14ac:dyDescent="0.25">
      <c r="A1210" s="148" t="s">
        <v>236</v>
      </c>
      <c r="B1210" s="146" t="s">
        <v>237</v>
      </c>
      <c r="C1210" s="47"/>
      <c r="D1210" s="47"/>
      <c r="E1210" s="125"/>
      <c r="F1210" s="47"/>
    </row>
    <row r="1211" spans="1:6" hidden="1" x14ac:dyDescent="0.25">
      <c r="A1211" s="148" t="s">
        <v>238</v>
      </c>
      <c r="B1211" s="146" t="s">
        <v>239</v>
      </c>
      <c r="C1211" s="47"/>
      <c r="D1211" s="47"/>
      <c r="E1211" s="125"/>
      <c r="F1211" s="47"/>
    </row>
    <row r="1212" spans="1:6" hidden="1" x14ac:dyDescent="0.25">
      <c r="A1212" s="148" t="s">
        <v>240</v>
      </c>
      <c r="B1212" s="146" t="s">
        <v>241</v>
      </c>
      <c r="C1212" s="47"/>
      <c r="D1212" s="47"/>
      <c r="E1212" s="125"/>
      <c r="F1212" s="47"/>
    </row>
    <row r="1213" spans="1:6" hidden="1" x14ac:dyDescent="0.25">
      <c r="A1213" s="148" t="s">
        <v>244</v>
      </c>
      <c r="B1213" s="146" t="s">
        <v>245</v>
      </c>
      <c r="C1213" s="47"/>
      <c r="D1213" s="47"/>
      <c r="E1213" s="125"/>
      <c r="F1213" s="47"/>
    </row>
    <row r="1214" spans="1:6" hidden="1" x14ac:dyDescent="0.25">
      <c r="A1214" s="148" t="s">
        <v>246</v>
      </c>
      <c r="B1214" s="146" t="s">
        <v>247</v>
      </c>
      <c r="C1214" s="47"/>
      <c r="D1214" s="47"/>
      <c r="E1214" s="125"/>
      <c r="F1214" s="47"/>
    </row>
    <row r="1215" spans="1:6" hidden="1" x14ac:dyDescent="0.25">
      <c r="A1215" s="148" t="s">
        <v>248</v>
      </c>
      <c r="B1215" s="146" t="s">
        <v>249</v>
      </c>
      <c r="C1215" s="47"/>
      <c r="D1215" s="47"/>
      <c r="E1215" s="125"/>
      <c r="F1215" s="47"/>
    </row>
    <row r="1216" spans="1:6" hidden="1" x14ac:dyDescent="0.25">
      <c r="A1216" s="148" t="s">
        <v>250</v>
      </c>
      <c r="B1216" s="146" t="s">
        <v>251</v>
      </c>
      <c r="C1216" s="47"/>
      <c r="D1216" s="47"/>
      <c r="E1216" s="125"/>
      <c r="F1216" s="47"/>
    </row>
    <row r="1217" spans="1:6" hidden="1" x14ac:dyDescent="0.25">
      <c r="A1217" s="148" t="s">
        <v>252</v>
      </c>
      <c r="B1217" s="146" t="s">
        <v>253</v>
      </c>
      <c r="C1217" s="47"/>
      <c r="D1217" s="47"/>
      <c r="E1217" s="125"/>
      <c r="F1217" s="47"/>
    </row>
    <row r="1218" spans="1:6" hidden="1" x14ac:dyDescent="0.25">
      <c r="A1218" s="148" t="s">
        <v>254</v>
      </c>
      <c r="B1218" s="146" t="s">
        <v>255</v>
      </c>
      <c r="C1218" s="47"/>
      <c r="D1218" s="47"/>
      <c r="E1218" s="125"/>
      <c r="F1218" s="47"/>
    </row>
    <row r="1219" spans="1:6" hidden="1" x14ac:dyDescent="0.25">
      <c r="A1219" s="148" t="s">
        <v>256</v>
      </c>
      <c r="B1219" s="146" t="s">
        <v>257</v>
      </c>
      <c r="C1219" s="47"/>
      <c r="D1219" s="47"/>
      <c r="E1219" s="125"/>
      <c r="F1219" s="47"/>
    </row>
    <row r="1220" spans="1:6" hidden="1" x14ac:dyDescent="0.25">
      <c r="A1220" s="148" t="s">
        <v>258</v>
      </c>
      <c r="B1220" s="146" t="s">
        <v>259</v>
      </c>
      <c r="C1220" s="47"/>
      <c r="D1220" s="47"/>
      <c r="E1220" s="125"/>
      <c r="F1220" s="47"/>
    </row>
    <row r="1221" spans="1:6" hidden="1" x14ac:dyDescent="0.25">
      <c r="A1221" s="148" t="s">
        <v>260</v>
      </c>
      <c r="B1221" s="146" t="s">
        <v>261</v>
      </c>
      <c r="C1221" s="47"/>
      <c r="D1221" s="47"/>
      <c r="E1221" s="125"/>
      <c r="F1221" s="47"/>
    </row>
    <row r="1222" spans="1:6" hidden="1" x14ac:dyDescent="0.25">
      <c r="A1222" s="148" t="s">
        <v>264</v>
      </c>
      <c r="B1222" s="146" t="s">
        <v>263</v>
      </c>
      <c r="C1222" s="47"/>
      <c r="D1222" s="47"/>
      <c r="E1222" s="125"/>
      <c r="F1222" s="47"/>
    </row>
    <row r="1223" spans="1:6" ht="25.5" hidden="1" x14ac:dyDescent="0.25">
      <c r="A1223" s="148" t="s">
        <v>267</v>
      </c>
      <c r="B1223" s="146" t="s">
        <v>268</v>
      </c>
      <c r="C1223" s="47"/>
      <c r="D1223" s="47"/>
      <c r="E1223" s="125"/>
      <c r="F1223" s="47"/>
    </row>
    <row r="1224" spans="1:6" hidden="1" x14ac:dyDescent="0.25">
      <c r="A1224" s="148" t="s">
        <v>269</v>
      </c>
      <c r="B1224" s="146" t="s">
        <v>270</v>
      </c>
      <c r="C1224" s="47"/>
      <c r="D1224" s="47"/>
      <c r="E1224" s="125"/>
      <c r="F1224" s="47"/>
    </row>
    <row r="1225" spans="1:6" hidden="1" x14ac:dyDescent="0.25">
      <c r="A1225" s="148" t="s">
        <v>271</v>
      </c>
      <c r="B1225" s="146" t="s">
        <v>272</v>
      </c>
      <c r="C1225" s="47"/>
      <c r="D1225" s="47"/>
      <c r="E1225" s="125"/>
      <c r="F1225" s="47"/>
    </row>
    <row r="1226" spans="1:6" hidden="1" x14ac:dyDescent="0.25">
      <c r="A1226" s="148" t="s">
        <v>273</v>
      </c>
      <c r="B1226" s="146" t="s">
        <v>274</v>
      </c>
      <c r="C1226" s="47"/>
      <c r="D1226" s="47"/>
      <c r="E1226" s="125"/>
      <c r="F1226" s="47"/>
    </row>
    <row r="1227" spans="1:6" hidden="1" x14ac:dyDescent="0.25">
      <c r="A1227" s="148" t="s">
        <v>275</v>
      </c>
      <c r="B1227" s="146" t="s">
        <v>276</v>
      </c>
      <c r="C1227" s="47"/>
      <c r="D1227" s="47"/>
      <c r="E1227" s="125"/>
      <c r="F1227" s="47"/>
    </row>
    <row r="1228" spans="1:6" hidden="1" x14ac:dyDescent="0.25">
      <c r="A1228" s="148" t="s">
        <v>277</v>
      </c>
      <c r="B1228" s="146" t="s">
        <v>278</v>
      </c>
      <c r="C1228" s="47"/>
      <c r="D1228" s="47"/>
      <c r="E1228" s="125"/>
      <c r="F1228" s="47"/>
    </row>
    <row r="1229" spans="1:6" hidden="1" x14ac:dyDescent="0.25">
      <c r="A1229" s="148" t="s">
        <v>279</v>
      </c>
      <c r="B1229" s="146" t="s">
        <v>266</v>
      </c>
      <c r="C1229" s="47"/>
      <c r="D1229" s="47"/>
      <c r="E1229" s="125"/>
      <c r="F1229" s="47"/>
    </row>
    <row r="1230" spans="1:6" hidden="1" x14ac:dyDescent="0.25">
      <c r="A1230" s="147" t="s">
        <v>280</v>
      </c>
      <c r="B1230" s="146" t="s">
        <v>281</v>
      </c>
      <c r="C1230" s="74">
        <v>56121</v>
      </c>
      <c r="D1230" s="74"/>
      <c r="E1230" s="124"/>
      <c r="F1230" s="75">
        <f>+E1230/C1230*100</f>
        <v>0</v>
      </c>
    </row>
    <row r="1231" spans="1:6" hidden="1" x14ac:dyDescent="0.25">
      <c r="A1231" s="148" t="s">
        <v>290</v>
      </c>
      <c r="B1231" s="146" t="s">
        <v>291</v>
      </c>
      <c r="C1231" s="47"/>
      <c r="D1231" s="47"/>
      <c r="E1231" s="125"/>
      <c r="F1231" s="47"/>
    </row>
    <row r="1232" spans="1:6" ht="25.5" hidden="1" x14ac:dyDescent="0.25">
      <c r="A1232" s="148" t="s">
        <v>292</v>
      </c>
      <c r="B1232" s="146" t="s">
        <v>293</v>
      </c>
      <c r="C1232" s="47"/>
      <c r="D1232" s="47"/>
      <c r="E1232" s="125"/>
      <c r="F1232" s="47"/>
    </row>
    <row r="1233" spans="1:6" hidden="1" x14ac:dyDescent="0.25">
      <c r="A1233" s="148" t="s">
        <v>294</v>
      </c>
      <c r="B1233" s="146" t="s">
        <v>295</v>
      </c>
      <c r="C1233" s="47"/>
      <c r="D1233" s="47"/>
      <c r="E1233" s="125"/>
      <c r="F1233" s="47"/>
    </row>
    <row r="1234" spans="1:6" hidden="1" x14ac:dyDescent="0.25">
      <c r="A1234" s="148" t="s">
        <v>296</v>
      </c>
      <c r="B1234" s="146" t="s">
        <v>297</v>
      </c>
      <c r="C1234" s="47"/>
      <c r="D1234" s="47"/>
      <c r="E1234" s="125"/>
      <c r="F1234" s="47"/>
    </row>
    <row r="1235" spans="1:6" ht="25.5" hidden="1" x14ac:dyDescent="0.25">
      <c r="A1235" s="147" t="s">
        <v>342</v>
      </c>
      <c r="B1235" s="146" t="s">
        <v>343</v>
      </c>
      <c r="C1235" s="74">
        <v>55249</v>
      </c>
      <c r="D1235" s="74"/>
      <c r="E1235" s="124"/>
      <c r="F1235" s="75">
        <f>+E1235/C1235*100</f>
        <v>0</v>
      </c>
    </row>
    <row r="1236" spans="1:6" hidden="1" x14ac:dyDescent="0.25">
      <c r="A1236" s="148" t="s">
        <v>352</v>
      </c>
      <c r="B1236" s="146" t="s">
        <v>353</v>
      </c>
      <c r="C1236" s="47"/>
      <c r="D1236" s="47"/>
      <c r="E1236" s="125"/>
      <c r="F1236" s="47"/>
    </row>
    <row r="1237" spans="1:6" hidden="1" x14ac:dyDescent="0.25">
      <c r="A1237" s="147" t="s">
        <v>358</v>
      </c>
      <c r="B1237" s="146" t="s">
        <v>359</v>
      </c>
      <c r="C1237" s="74">
        <v>20126</v>
      </c>
      <c r="D1237" s="74"/>
      <c r="E1237" s="124"/>
      <c r="F1237" s="75">
        <f>+E1237/C1237*100</f>
        <v>0</v>
      </c>
    </row>
    <row r="1238" spans="1:6" hidden="1" x14ac:dyDescent="0.25">
      <c r="A1238" s="148" t="s">
        <v>361</v>
      </c>
      <c r="B1238" s="146" t="s">
        <v>362</v>
      </c>
      <c r="C1238" s="47"/>
      <c r="D1238" s="47"/>
      <c r="E1238" s="125"/>
      <c r="F1238" s="47"/>
    </row>
    <row r="1239" spans="1:6" hidden="1" x14ac:dyDescent="0.25">
      <c r="A1239" s="148" t="s">
        <v>382</v>
      </c>
      <c r="B1239" s="146" t="s">
        <v>383</v>
      </c>
      <c r="C1239" s="47"/>
      <c r="D1239" s="47"/>
      <c r="E1239" s="125"/>
      <c r="F1239" s="47"/>
    </row>
    <row r="1240" spans="1:6" hidden="1" x14ac:dyDescent="0.25">
      <c r="A1240" s="148" t="s">
        <v>384</v>
      </c>
      <c r="B1240" s="146" t="s">
        <v>146</v>
      </c>
      <c r="C1240" s="47"/>
      <c r="D1240" s="47"/>
      <c r="E1240" s="125"/>
      <c r="F1240" s="47"/>
    </row>
    <row r="1241" spans="1:6" ht="25.5" hidden="1" x14ac:dyDescent="0.25">
      <c r="A1241" s="147" t="s">
        <v>387</v>
      </c>
      <c r="B1241" s="146" t="s">
        <v>388</v>
      </c>
      <c r="C1241" s="74">
        <v>11513</v>
      </c>
      <c r="D1241" s="74"/>
      <c r="E1241" s="124"/>
      <c r="F1241" s="75">
        <f>+E1241/C1241*100</f>
        <v>0</v>
      </c>
    </row>
    <row r="1242" spans="1:6" hidden="1" x14ac:dyDescent="0.25">
      <c r="A1242" s="148" t="s">
        <v>394</v>
      </c>
      <c r="B1242" s="146" t="s">
        <v>395</v>
      </c>
      <c r="C1242" s="47"/>
      <c r="D1242" s="47"/>
      <c r="E1242" s="125"/>
      <c r="F1242" s="47"/>
    </row>
    <row r="1243" spans="1:6" hidden="1" x14ac:dyDescent="0.25">
      <c r="A1243" s="148" t="s">
        <v>396</v>
      </c>
      <c r="B1243" s="146" t="s">
        <v>161</v>
      </c>
      <c r="C1243" s="47"/>
      <c r="D1243" s="47"/>
      <c r="E1243" s="125"/>
      <c r="F1243" s="47"/>
    </row>
    <row r="1244" spans="1:6" ht="25.5" hidden="1" x14ac:dyDescent="0.25">
      <c r="A1244" s="147" t="s">
        <v>399</v>
      </c>
      <c r="B1244" s="146" t="s">
        <v>400</v>
      </c>
      <c r="C1244" s="74">
        <v>1619402</v>
      </c>
      <c r="D1244" s="74"/>
      <c r="E1244" s="124"/>
      <c r="F1244" s="75">
        <f>+E1244/C1244*100</f>
        <v>0</v>
      </c>
    </row>
    <row r="1245" spans="1:6" hidden="1" x14ac:dyDescent="0.25">
      <c r="A1245" s="148" t="s">
        <v>404</v>
      </c>
      <c r="B1245" s="146" t="s">
        <v>169</v>
      </c>
      <c r="C1245" s="47"/>
      <c r="D1245" s="47"/>
      <c r="E1245" s="125"/>
      <c r="F1245" s="47"/>
    </row>
    <row r="1246" spans="1:6" hidden="1" x14ac:dyDescent="0.25">
      <c r="A1246" s="148" t="s">
        <v>409</v>
      </c>
      <c r="B1246" s="146" t="s">
        <v>173</v>
      </c>
      <c r="C1246" s="47"/>
      <c r="D1246" s="47"/>
      <c r="E1246" s="125"/>
      <c r="F1246" s="47"/>
    </row>
    <row r="1247" spans="1:6" hidden="1" x14ac:dyDescent="0.25">
      <c r="A1247" s="148" t="s">
        <v>410</v>
      </c>
      <c r="B1247" s="146" t="s">
        <v>411</v>
      </c>
      <c r="C1247" s="47"/>
      <c r="D1247" s="47"/>
      <c r="E1247" s="125"/>
      <c r="F1247" s="47"/>
    </row>
    <row r="1248" spans="1:6" hidden="1" x14ac:dyDescent="0.25">
      <c r="A1248" s="148" t="s">
        <v>412</v>
      </c>
      <c r="B1248" s="146" t="s">
        <v>174</v>
      </c>
      <c r="C1248" s="47"/>
      <c r="D1248" s="47"/>
      <c r="E1248" s="125"/>
      <c r="F1248" s="47"/>
    </row>
    <row r="1249" spans="1:6" hidden="1" x14ac:dyDescent="0.25">
      <c r="A1249" s="148" t="s">
        <v>413</v>
      </c>
      <c r="B1249" s="146" t="s">
        <v>414</v>
      </c>
      <c r="C1249" s="47"/>
      <c r="D1249" s="47"/>
      <c r="E1249" s="125"/>
      <c r="F1249" s="47"/>
    </row>
    <row r="1250" spans="1:6" hidden="1" x14ac:dyDescent="0.25">
      <c r="A1250" s="148" t="s">
        <v>415</v>
      </c>
      <c r="B1250" s="146" t="s">
        <v>416</v>
      </c>
      <c r="C1250" s="47"/>
      <c r="D1250" s="47"/>
      <c r="E1250" s="125"/>
      <c r="F1250" s="47"/>
    </row>
    <row r="1251" spans="1:6" hidden="1" x14ac:dyDescent="0.25">
      <c r="A1251" s="148" t="s">
        <v>417</v>
      </c>
      <c r="B1251" s="146" t="s">
        <v>176</v>
      </c>
      <c r="C1251" s="47"/>
      <c r="D1251" s="47"/>
      <c r="E1251" s="125"/>
      <c r="F1251" s="47"/>
    </row>
    <row r="1252" spans="1:6" hidden="1" x14ac:dyDescent="0.25">
      <c r="A1252" s="148" t="s">
        <v>418</v>
      </c>
      <c r="B1252" s="146" t="s">
        <v>178</v>
      </c>
      <c r="C1252" s="47"/>
      <c r="D1252" s="47"/>
      <c r="E1252" s="125"/>
      <c r="F1252" s="47"/>
    </row>
    <row r="1253" spans="1:6" hidden="1" x14ac:dyDescent="0.25">
      <c r="A1253" s="148" t="s">
        <v>421</v>
      </c>
      <c r="B1253" s="146" t="s">
        <v>182</v>
      </c>
      <c r="C1253" s="47"/>
      <c r="D1253" s="47"/>
      <c r="E1253" s="125"/>
      <c r="F1253" s="47"/>
    </row>
    <row r="1254" spans="1:6" hidden="1" x14ac:dyDescent="0.25">
      <c r="A1254" s="148" t="s">
        <v>425</v>
      </c>
      <c r="B1254" s="146" t="s">
        <v>426</v>
      </c>
      <c r="C1254" s="47"/>
      <c r="D1254" s="47"/>
      <c r="E1254" s="125"/>
      <c r="F1254" s="47"/>
    </row>
    <row r="1255" spans="1:6" hidden="1" x14ac:dyDescent="0.25">
      <c r="A1255" s="148" t="s">
        <v>438</v>
      </c>
      <c r="B1255" s="146" t="s">
        <v>439</v>
      </c>
      <c r="C1255" s="47"/>
      <c r="D1255" s="47"/>
      <c r="E1255" s="125"/>
      <c r="F1255" s="47"/>
    </row>
    <row r="1256" spans="1:6" hidden="1" x14ac:dyDescent="0.25">
      <c r="A1256" s="148" t="s">
        <v>440</v>
      </c>
      <c r="B1256" s="146" t="s">
        <v>441</v>
      </c>
      <c r="C1256" s="47"/>
      <c r="D1256" s="47"/>
      <c r="E1256" s="125"/>
      <c r="F1256" s="47"/>
    </row>
    <row r="1257" spans="1:6" ht="25.5" hidden="1" x14ac:dyDescent="0.25">
      <c r="A1257" s="147" t="s">
        <v>444</v>
      </c>
      <c r="B1257" s="146" t="s">
        <v>445</v>
      </c>
      <c r="C1257" s="76"/>
      <c r="D1257" s="76"/>
      <c r="E1257" s="124"/>
      <c r="F1257" s="76"/>
    </row>
    <row r="1258" spans="1:6" ht="25.5" hidden="1" x14ac:dyDescent="0.25">
      <c r="A1258" s="148" t="s">
        <v>448</v>
      </c>
      <c r="B1258" s="146" t="s">
        <v>449</v>
      </c>
      <c r="C1258" s="47"/>
      <c r="D1258" s="47"/>
      <c r="E1258" s="125"/>
      <c r="F1258" s="47"/>
    </row>
    <row r="1259" spans="1:6" ht="25.5" hidden="1" x14ac:dyDescent="0.25">
      <c r="A1259" s="147" t="s">
        <v>450</v>
      </c>
      <c r="B1259" s="146" t="s">
        <v>451</v>
      </c>
      <c r="C1259" s="74"/>
      <c r="D1259" s="74"/>
      <c r="E1259" s="124"/>
      <c r="F1259" s="75" t="e">
        <f>+E1259/C1259*100</f>
        <v>#DIV/0!</v>
      </c>
    </row>
    <row r="1260" spans="1:6" hidden="1" x14ac:dyDescent="0.25">
      <c r="A1260" s="148" t="s">
        <v>454</v>
      </c>
      <c r="B1260" s="146" t="s">
        <v>455</v>
      </c>
      <c r="C1260" s="47"/>
      <c r="D1260" s="47"/>
      <c r="E1260" s="125"/>
      <c r="F1260" s="47"/>
    </row>
    <row r="1261" spans="1:6" ht="25.5" hidden="1" x14ac:dyDescent="0.25">
      <c r="A1261" s="147" t="s">
        <v>456</v>
      </c>
      <c r="B1261" s="146" t="s">
        <v>457</v>
      </c>
      <c r="C1261" s="74">
        <v>280841</v>
      </c>
      <c r="D1261" s="74"/>
      <c r="E1261" s="124"/>
      <c r="F1261" s="75">
        <f>+E1261/C1261*100</f>
        <v>0</v>
      </c>
    </row>
    <row r="1262" spans="1:6" hidden="1" x14ac:dyDescent="0.25">
      <c r="A1262" s="148" t="s">
        <v>460</v>
      </c>
      <c r="B1262" s="146" t="s">
        <v>459</v>
      </c>
      <c r="C1262" s="47"/>
      <c r="D1262" s="47"/>
      <c r="E1262" s="125"/>
      <c r="F1262" s="47"/>
    </row>
    <row r="1263" spans="1:6" ht="25.5" hidden="1" x14ac:dyDescent="0.25">
      <c r="A1263" s="148" t="s">
        <v>469</v>
      </c>
      <c r="B1263" s="146" t="s">
        <v>468</v>
      </c>
      <c r="C1263" s="47"/>
      <c r="D1263" s="47"/>
      <c r="E1263" s="125"/>
      <c r="F1263" s="47"/>
    </row>
    <row r="1264" spans="1:6" ht="25.5" hidden="1" x14ac:dyDescent="0.25">
      <c r="A1264" s="147" t="s">
        <v>580</v>
      </c>
      <c r="B1264" s="146" t="s">
        <v>581</v>
      </c>
      <c r="C1264" s="74"/>
      <c r="D1264" s="74"/>
      <c r="E1264" s="126"/>
      <c r="F1264" s="76"/>
    </row>
    <row r="1265" spans="1:6" hidden="1" x14ac:dyDescent="0.25">
      <c r="A1265" s="145" t="s">
        <v>487</v>
      </c>
      <c r="B1265" s="146" t="s">
        <v>488</v>
      </c>
      <c r="C1265" s="74">
        <v>1926138</v>
      </c>
      <c r="D1265" s="74"/>
      <c r="E1265" s="124"/>
      <c r="F1265" s="75">
        <f t="shared" ref="F1265:F1266" si="45">+E1265/C1265*100</f>
        <v>0</v>
      </c>
    </row>
    <row r="1266" spans="1:6" hidden="1" x14ac:dyDescent="0.25">
      <c r="A1266" s="147" t="s">
        <v>193</v>
      </c>
      <c r="B1266" s="146" t="s">
        <v>194</v>
      </c>
      <c r="C1266" s="74">
        <v>151508</v>
      </c>
      <c r="D1266" s="74"/>
      <c r="E1266" s="124"/>
      <c r="F1266" s="75">
        <f t="shared" si="45"/>
        <v>0</v>
      </c>
    </row>
    <row r="1267" spans="1:6" hidden="1" x14ac:dyDescent="0.25">
      <c r="A1267" s="148" t="s">
        <v>197</v>
      </c>
      <c r="B1267" s="146" t="s">
        <v>198</v>
      </c>
      <c r="C1267" s="47"/>
      <c r="D1267" s="47"/>
      <c r="E1267" s="125"/>
      <c r="F1267" s="47"/>
    </row>
    <row r="1268" spans="1:6" hidden="1" x14ac:dyDescent="0.25">
      <c r="A1268" s="148" t="s">
        <v>207</v>
      </c>
      <c r="B1268" s="146" t="s">
        <v>206</v>
      </c>
      <c r="C1268" s="47"/>
      <c r="D1268" s="47"/>
      <c r="E1268" s="125"/>
      <c r="F1268" s="47"/>
    </row>
    <row r="1269" spans="1:6" hidden="1" x14ac:dyDescent="0.25">
      <c r="A1269" s="148" t="s">
        <v>210</v>
      </c>
      <c r="B1269" s="146" t="s">
        <v>211</v>
      </c>
      <c r="C1269" s="47"/>
      <c r="D1269" s="47"/>
      <c r="E1269" s="125"/>
      <c r="F1269" s="47"/>
    </row>
    <row r="1270" spans="1:6" hidden="1" x14ac:dyDescent="0.25">
      <c r="A1270" s="148" t="s">
        <v>212</v>
      </c>
      <c r="B1270" s="146" t="s">
        <v>213</v>
      </c>
      <c r="C1270" s="47"/>
      <c r="D1270" s="47"/>
      <c r="E1270" s="125"/>
      <c r="F1270" s="47"/>
    </row>
    <row r="1271" spans="1:6" hidden="1" x14ac:dyDescent="0.25">
      <c r="A1271" s="147" t="s">
        <v>216</v>
      </c>
      <c r="B1271" s="146" t="s">
        <v>217</v>
      </c>
      <c r="C1271" s="74">
        <v>38095</v>
      </c>
      <c r="D1271" s="74"/>
      <c r="E1271" s="124"/>
      <c r="F1271" s="75">
        <f>+E1271/C1271*100</f>
        <v>0</v>
      </c>
    </row>
    <row r="1272" spans="1:6" hidden="1" x14ac:dyDescent="0.25">
      <c r="A1272" s="148" t="s">
        <v>220</v>
      </c>
      <c r="B1272" s="146" t="s">
        <v>221</v>
      </c>
      <c r="C1272" s="47"/>
      <c r="D1272" s="47"/>
      <c r="E1272" s="125"/>
      <c r="F1272" s="47"/>
    </row>
    <row r="1273" spans="1:6" ht="25.5" hidden="1" x14ac:dyDescent="0.25">
      <c r="A1273" s="148" t="s">
        <v>222</v>
      </c>
      <c r="B1273" s="146" t="s">
        <v>223</v>
      </c>
      <c r="C1273" s="47"/>
      <c r="D1273" s="47"/>
      <c r="E1273" s="125"/>
      <c r="F1273" s="47"/>
    </row>
    <row r="1274" spans="1:6" hidden="1" x14ac:dyDescent="0.25">
      <c r="A1274" s="148" t="s">
        <v>224</v>
      </c>
      <c r="B1274" s="146" t="s">
        <v>225</v>
      </c>
      <c r="C1274" s="47"/>
      <c r="D1274" s="47"/>
      <c r="E1274" s="125"/>
      <c r="F1274" s="47"/>
    </row>
    <row r="1275" spans="1:6" hidden="1" x14ac:dyDescent="0.25">
      <c r="A1275" s="148" t="s">
        <v>226</v>
      </c>
      <c r="B1275" s="146" t="s">
        <v>227</v>
      </c>
      <c r="C1275" s="47"/>
      <c r="D1275" s="47"/>
      <c r="E1275" s="125"/>
      <c r="F1275" s="47"/>
    </row>
    <row r="1276" spans="1:6" hidden="1" x14ac:dyDescent="0.25">
      <c r="A1276" s="148" t="s">
        <v>230</v>
      </c>
      <c r="B1276" s="146" t="s">
        <v>231</v>
      </c>
      <c r="C1276" s="47"/>
      <c r="D1276" s="47"/>
      <c r="E1276" s="125"/>
      <c r="F1276" s="47"/>
    </row>
    <row r="1277" spans="1:6" hidden="1" x14ac:dyDescent="0.25">
      <c r="A1277" s="148" t="s">
        <v>232</v>
      </c>
      <c r="B1277" s="146" t="s">
        <v>233</v>
      </c>
      <c r="C1277" s="47"/>
      <c r="D1277" s="47"/>
      <c r="E1277" s="125"/>
      <c r="F1277" s="47"/>
    </row>
    <row r="1278" spans="1:6" hidden="1" x14ac:dyDescent="0.25">
      <c r="A1278" s="148" t="s">
        <v>234</v>
      </c>
      <c r="B1278" s="146" t="s">
        <v>235</v>
      </c>
      <c r="C1278" s="47"/>
      <c r="D1278" s="47"/>
      <c r="E1278" s="125"/>
      <c r="F1278" s="47"/>
    </row>
    <row r="1279" spans="1:6" ht="25.5" hidden="1" x14ac:dyDescent="0.25">
      <c r="A1279" s="148" t="s">
        <v>236</v>
      </c>
      <c r="B1279" s="146" t="s">
        <v>237</v>
      </c>
      <c r="C1279" s="47"/>
      <c r="D1279" s="47"/>
      <c r="E1279" s="125"/>
      <c r="F1279" s="47"/>
    </row>
    <row r="1280" spans="1:6" hidden="1" x14ac:dyDescent="0.25">
      <c r="A1280" s="148" t="s">
        <v>238</v>
      </c>
      <c r="B1280" s="146" t="s">
        <v>239</v>
      </c>
      <c r="C1280" s="47"/>
      <c r="D1280" s="47"/>
      <c r="E1280" s="125"/>
      <c r="F1280" s="47"/>
    </row>
    <row r="1281" spans="1:6" hidden="1" x14ac:dyDescent="0.25">
      <c r="A1281" s="148" t="s">
        <v>240</v>
      </c>
      <c r="B1281" s="146" t="s">
        <v>241</v>
      </c>
      <c r="C1281" s="47"/>
      <c r="D1281" s="47"/>
      <c r="E1281" s="125"/>
      <c r="F1281" s="47"/>
    </row>
    <row r="1282" spans="1:6" hidden="1" x14ac:dyDescent="0.25">
      <c r="A1282" s="148" t="s">
        <v>244</v>
      </c>
      <c r="B1282" s="146" t="s">
        <v>245</v>
      </c>
      <c r="C1282" s="47"/>
      <c r="D1282" s="47"/>
      <c r="E1282" s="125"/>
      <c r="F1282" s="47"/>
    </row>
    <row r="1283" spans="1:6" hidden="1" x14ac:dyDescent="0.25">
      <c r="A1283" s="148" t="s">
        <v>246</v>
      </c>
      <c r="B1283" s="146" t="s">
        <v>247</v>
      </c>
      <c r="C1283" s="47"/>
      <c r="D1283" s="47"/>
      <c r="E1283" s="125"/>
      <c r="F1283" s="47"/>
    </row>
    <row r="1284" spans="1:6" hidden="1" x14ac:dyDescent="0.25">
      <c r="A1284" s="148" t="s">
        <v>248</v>
      </c>
      <c r="B1284" s="146" t="s">
        <v>249</v>
      </c>
      <c r="C1284" s="47"/>
      <c r="D1284" s="47"/>
      <c r="E1284" s="125"/>
      <c r="F1284" s="47"/>
    </row>
    <row r="1285" spans="1:6" hidden="1" x14ac:dyDescent="0.25">
      <c r="A1285" s="148" t="s">
        <v>250</v>
      </c>
      <c r="B1285" s="146" t="s">
        <v>251</v>
      </c>
      <c r="C1285" s="47"/>
      <c r="D1285" s="47"/>
      <c r="E1285" s="125"/>
      <c r="F1285" s="47"/>
    </row>
    <row r="1286" spans="1:6" hidden="1" x14ac:dyDescent="0.25">
      <c r="A1286" s="148" t="s">
        <v>252</v>
      </c>
      <c r="B1286" s="146" t="s">
        <v>253</v>
      </c>
      <c r="C1286" s="47"/>
      <c r="D1286" s="47"/>
      <c r="E1286" s="125"/>
      <c r="F1286" s="47"/>
    </row>
    <row r="1287" spans="1:6" hidden="1" x14ac:dyDescent="0.25">
      <c r="A1287" s="148" t="s">
        <v>256</v>
      </c>
      <c r="B1287" s="146" t="s">
        <v>257</v>
      </c>
      <c r="C1287" s="47"/>
      <c r="D1287" s="47"/>
      <c r="E1287" s="125"/>
      <c r="F1287" s="47"/>
    </row>
    <row r="1288" spans="1:6" hidden="1" x14ac:dyDescent="0.25">
      <c r="A1288" s="148" t="s">
        <v>258</v>
      </c>
      <c r="B1288" s="146" t="s">
        <v>259</v>
      </c>
      <c r="C1288" s="47"/>
      <c r="D1288" s="47"/>
      <c r="E1288" s="125"/>
      <c r="F1288" s="47"/>
    </row>
    <row r="1289" spans="1:6" hidden="1" x14ac:dyDescent="0.25">
      <c r="A1289" s="148" t="s">
        <v>260</v>
      </c>
      <c r="B1289" s="146" t="s">
        <v>261</v>
      </c>
      <c r="C1289" s="47"/>
      <c r="D1289" s="47"/>
      <c r="E1289" s="125"/>
      <c r="F1289" s="47"/>
    </row>
    <row r="1290" spans="1:6" hidden="1" x14ac:dyDescent="0.25">
      <c r="A1290" s="148" t="s">
        <v>264</v>
      </c>
      <c r="B1290" s="146" t="s">
        <v>263</v>
      </c>
      <c r="C1290" s="47"/>
      <c r="D1290" s="47"/>
      <c r="E1290" s="125"/>
      <c r="F1290" s="47"/>
    </row>
    <row r="1291" spans="1:6" hidden="1" x14ac:dyDescent="0.25">
      <c r="A1291" s="148" t="s">
        <v>269</v>
      </c>
      <c r="B1291" s="146" t="s">
        <v>270</v>
      </c>
      <c r="C1291" s="47"/>
      <c r="D1291" s="47"/>
      <c r="E1291" s="125"/>
      <c r="F1291" s="47"/>
    </row>
    <row r="1292" spans="1:6" hidden="1" x14ac:dyDescent="0.25">
      <c r="A1292" s="148" t="s">
        <v>271</v>
      </c>
      <c r="B1292" s="146" t="s">
        <v>272</v>
      </c>
      <c r="C1292" s="47"/>
      <c r="D1292" s="47"/>
      <c r="E1292" s="125"/>
      <c r="F1292" s="47"/>
    </row>
    <row r="1293" spans="1:6" hidden="1" x14ac:dyDescent="0.25">
      <c r="A1293" s="148" t="s">
        <v>273</v>
      </c>
      <c r="B1293" s="146" t="s">
        <v>274</v>
      </c>
      <c r="C1293" s="47"/>
      <c r="D1293" s="47"/>
      <c r="E1293" s="125"/>
      <c r="F1293" s="47"/>
    </row>
    <row r="1294" spans="1:6" hidden="1" x14ac:dyDescent="0.25">
      <c r="A1294" s="148" t="s">
        <v>275</v>
      </c>
      <c r="B1294" s="146" t="s">
        <v>276</v>
      </c>
      <c r="C1294" s="47"/>
      <c r="D1294" s="47"/>
      <c r="E1294" s="125"/>
      <c r="F1294" s="47"/>
    </row>
    <row r="1295" spans="1:6" hidden="1" x14ac:dyDescent="0.25">
      <c r="A1295" s="148" t="s">
        <v>279</v>
      </c>
      <c r="B1295" s="146" t="s">
        <v>266</v>
      </c>
      <c r="C1295" s="47"/>
      <c r="D1295" s="47"/>
      <c r="E1295" s="125"/>
      <c r="F1295" s="47"/>
    </row>
    <row r="1296" spans="1:6" hidden="1" x14ac:dyDescent="0.25">
      <c r="A1296" s="147" t="s">
        <v>280</v>
      </c>
      <c r="B1296" s="146" t="s">
        <v>281</v>
      </c>
      <c r="C1296" s="74"/>
      <c r="D1296" s="74"/>
      <c r="E1296" s="124"/>
      <c r="F1296" s="75" t="e">
        <f>+E1296/C1296*100</f>
        <v>#DIV/0!</v>
      </c>
    </row>
    <row r="1297" spans="1:6" hidden="1" x14ac:dyDescent="0.25">
      <c r="A1297" s="148" t="s">
        <v>290</v>
      </c>
      <c r="B1297" s="146" t="s">
        <v>291</v>
      </c>
      <c r="C1297" s="47"/>
      <c r="D1297" s="47"/>
      <c r="E1297" s="125"/>
      <c r="F1297" s="47"/>
    </row>
    <row r="1298" spans="1:6" ht="25.5" hidden="1" x14ac:dyDescent="0.25">
      <c r="A1298" s="147" t="s">
        <v>313</v>
      </c>
      <c r="B1298" s="146" t="s">
        <v>314</v>
      </c>
      <c r="C1298" s="76"/>
      <c r="D1298" s="76"/>
      <c r="E1298" s="124"/>
      <c r="F1298" s="76"/>
    </row>
    <row r="1299" spans="1:6" ht="25.5" hidden="1" x14ac:dyDescent="0.25">
      <c r="A1299" s="148" t="s">
        <v>340</v>
      </c>
      <c r="B1299" s="146" t="s">
        <v>86</v>
      </c>
      <c r="C1299" s="47"/>
      <c r="D1299" s="47"/>
      <c r="E1299" s="125"/>
      <c r="F1299" s="47"/>
    </row>
    <row r="1300" spans="1:6" ht="25.5" hidden="1" x14ac:dyDescent="0.25">
      <c r="A1300" s="147" t="s">
        <v>342</v>
      </c>
      <c r="B1300" s="146" t="s">
        <v>343</v>
      </c>
      <c r="C1300" s="76"/>
      <c r="D1300" s="76"/>
      <c r="E1300" s="124"/>
      <c r="F1300" s="76"/>
    </row>
    <row r="1301" spans="1:6" hidden="1" x14ac:dyDescent="0.25">
      <c r="A1301" s="148" t="s">
        <v>352</v>
      </c>
      <c r="B1301" s="146" t="s">
        <v>353</v>
      </c>
      <c r="C1301" s="47"/>
      <c r="D1301" s="47"/>
      <c r="E1301" s="125"/>
      <c r="F1301" s="47"/>
    </row>
    <row r="1302" spans="1:6" ht="25.5" hidden="1" x14ac:dyDescent="0.25">
      <c r="A1302" s="147" t="s">
        <v>387</v>
      </c>
      <c r="B1302" s="146" t="s">
        <v>388</v>
      </c>
      <c r="C1302" s="74">
        <v>1659035</v>
      </c>
      <c r="D1302" s="74"/>
      <c r="E1302" s="124"/>
      <c r="F1302" s="75"/>
    </row>
    <row r="1303" spans="1:6" hidden="1" x14ac:dyDescent="0.25">
      <c r="A1303" s="148" t="s">
        <v>394</v>
      </c>
      <c r="B1303" s="146" t="s">
        <v>395</v>
      </c>
      <c r="C1303" s="47"/>
      <c r="D1303" s="47"/>
      <c r="E1303" s="125"/>
      <c r="F1303" s="47"/>
    </row>
    <row r="1304" spans="1:6" ht="25.5" hidden="1" x14ac:dyDescent="0.25">
      <c r="A1304" s="147" t="s">
        <v>399</v>
      </c>
      <c r="B1304" s="146" t="s">
        <v>400</v>
      </c>
      <c r="C1304" s="74">
        <v>77500</v>
      </c>
      <c r="D1304" s="74"/>
      <c r="E1304" s="124"/>
      <c r="F1304" s="75">
        <f>+E1304/C1304*100</f>
        <v>0</v>
      </c>
    </row>
    <row r="1305" spans="1:6" hidden="1" x14ac:dyDescent="0.25">
      <c r="A1305" s="148" t="s">
        <v>409</v>
      </c>
      <c r="B1305" s="146" t="s">
        <v>173</v>
      </c>
      <c r="C1305" s="47"/>
      <c r="D1305" s="47"/>
      <c r="E1305" s="125"/>
      <c r="F1305" s="47"/>
    </row>
    <row r="1306" spans="1:6" hidden="1" x14ac:dyDescent="0.25">
      <c r="A1306" s="148" t="s">
        <v>413</v>
      </c>
      <c r="B1306" s="146" t="s">
        <v>414</v>
      </c>
      <c r="C1306" s="47"/>
      <c r="D1306" s="47"/>
      <c r="E1306" s="125"/>
      <c r="F1306" s="47"/>
    </row>
    <row r="1307" spans="1:6" hidden="1" x14ac:dyDescent="0.25">
      <c r="A1307" s="148" t="s">
        <v>415</v>
      </c>
      <c r="B1307" s="146" t="s">
        <v>416</v>
      </c>
      <c r="C1307" s="47"/>
      <c r="D1307" s="47"/>
      <c r="E1307" s="125"/>
      <c r="F1307" s="47"/>
    </row>
    <row r="1308" spans="1:6" ht="25.5" hidden="1" x14ac:dyDescent="0.25">
      <c r="A1308" s="147" t="s">
        <v>456</v>
      </c>
      <c r="B1308" s="146" t="s">
        <v>457</v>
      </c>
      <c r="C1308" s="74"/>
      <c r="D1308" s="74"/>
      <c r="E1308" s="126"/>
      <c r="F1308" s="76"/>
    </row>
    <row r="1309" spans="1:6" hidden="1" x14ac:dyDescent="0.25">
      <c r="A1309" s="145" t="s">
        <v>489</v>
      </c>
      <c r="B1309" s="146" t="s">
        <v>490</v>
      </c>
      <c r="C1309" s="74">
        <v>15610363</v>
      </c>
      <c r="D1309" s="74"/>
      <c r="E1309" s="124"/>
      <c r="F1309" s="75">
        <f t="shared" ref="F1309:F1310" si="46">+E1309/C1309*100</f>
        <v>0</v>
      </c>
    </row>
    <row r="1310" spans="1:6" hidden="1" x14ac:dyDescent="0.25">
      <c r="A1310" s="147" t="s">
        <v>193</v>
      </c>
      <c r="B1310" s="146" t="s">
        <v>194</v>
      </c>
      <c r="C1310" s="74">
        <v>3863250</v>
      </c>
      <c r="D1310" s="74"/>
      <c r="E1310" s="124"/>
      <c r="F1310" s="75">
        <f t="shared" si="46"/>
        <v>0</v>
      </c>
    </row>
    <row r="1311" spans="1:6" hidden="1" x14ac:dyDescent="0.25">
      <c r="A1311" s="148" t="s">
        <v>197</v>
      </c>
      <c r="B1311" s="146" t="s">
        <v>198</v>
      </c>
      <c r="C1311" s="47"/>
      <c r="D1311" s="47"/>
      <c r="E1311" s="125"/>
      <c r="F1311" s="47"/>
    </row>
    <row r="1312" spans="1:6" hidden="1" x14ac:dyDescent="0.25">
      <c r="A1312" s="148" t="s">
        <v>199</v>
      </c>
      <c r="B1312" s="146" t="s">
        <v>200</v>
      </c>
      <c r="C1312" s="47"/>
      <c r="D1312" s="47"/>
      <c r="E1312" s="125"/>
      <c r="F1312" s="47"/>
    </row>
    <row r="1313" spans="1:6" hidden="1" x14ac:dyDescent="0.25">
      <c r="A1313" s="148" t="s">
        <v>203</v>
      </c>
      <c r="B1313" s="146" t="s">
        <v>204</v>
      </c>
      <c r="C1313" s="47"/>
      <c r="D1313" s="47"/>
      <c r="E1313" s="125"/>
      <c r="F1313" s="47"/>
    </row>
    <row r="1314" spans="1:6" hidden="1" x14ac:dyDescent="0.25">
      <c r="A1314" s="148" t="s">
        <v>207</v>
      </c>
      <c r="B1314" s="146" t="s">
        <v>206</v>
      </c>
      <c r="C1314" s="47"/>
      <c r="D1314" s="47"/>
      <c r="E1314" s="125"/>
      <c r="F1314" s="47"/>
    </row>
    <row r="1315" spans="1:6" hidden="1" x14ac:dyDescent="0.25">
      <c r="A1315" s="148" t="s">
        <v>210</v>
      </c>
      <c r="B1315" s="146" t="s">
        <v>211</v>
      </c>
      <c r="C1315" s="47"/>
      <c r="D1315" s="47"/>
      <c r="E1315" s="125"/>
      <c r="F1315" s="47"/>
    </row>
    <row r="1316" spans="1:6" hidden="1" x14ac:dyDescent="0.25">
      <c r="A1316" s="148" t="s">
        <v>212</v>
      </c>
      <c r="B1316" s="146" t="s">
        <v>213</v>
      </c>
      <c r="C1316" s="47"/>
      <c r="D1316" s="47"/>
      <c r="E1316" s="125"/>
      <c r="F1316" s="47"/>
    </row>
    <row r="1317" spans="1:6" hidden="1" x14ac:dyDescent="0.25">
      <c r="A1317" s="147" t="s">
        <v>216</v>
      </c>
      <c r="B1317" s="146" t="s">
        <v>217</v>
      </c>
      <c r="C1317" s="74">
        <v>4456577</v>
      </c>
      <c r="D1317" s="74"/>
      <c r="E1317" s="124"/>
      <c r="F1317" s="75">
        <f>+E1317/C1317*100</f>
        <v>0</v>
      </c>
    </row>
    <row r="1318" spans="1:6" hidden="1" x14ac:dyDescent="0.25">
      <c r="A1318" s="148" t="s">
        <v>220</v>
      </c>
      <c r="B1318" s="146" t="s">
        <v>221</v>
      </c>
      <c r="C1318" s="47"/>
      <c r="D1318" s="47"/>
      <c r="E1318" s="125"/>
      <c r="F1318" s="47"/>
    </row>
    <row r="1319" spans="1:6" ht="25.5" hidden="1" x14ac:dyDescent="0.25">
      <c r="A1319" s="148" t="s">
        <v>222</v>
      </c>
      <c r="B1319" s="146" t="s">
        <v>223</v>
      </c>
      <c r="C1319" s="47"/>
      <c r="D1319" s="47"/>
      <c r="E1319" s="125"/>
      <c r="F1319" s="47"/>
    </row>
    <row r="1320" spans="1:6" hidden="1" x14ac:dyDescent="0.25">
      <c r="A1320" s="148" t="s">
        <v>224</v>
      </c>
      <c r="B1320" s="146" t="s">
        <v>225</v>
      </c>
      <c r="C1320" s="47"/>
      <c r="D1320" s="47"/>
      <c r="E1320" s="125"/>
      <c r="F1320" s="47"/>
    </row>
    <row r="1321" spans="1:6" hidden="1" x14ac:dyDescent="0.25">
      <c r="A1321" s="148" t="s">
        <v>226</v>
      </c>
      <c r="B1321" s="146" t="s">
        <v>227</v>
      </c>
      <c r="C1321" s="47"/>
      <c r="D1321" s="47"/>
      <c r="E1321" s="125"/>
      <c r="F1321" s="47"/>
    </row>
    <row r="1322" spans="1:6" hidden="1" x14ac:dyDescent="0.25">
      <c r="A1322" s="148" t="s">
        <v>230</v>
      </c>
      <c r="B1322" s="146" t="s">
        <v>231</v>
      </c>
      <c r="C1322" s="47"/>
      <c r="D1322" s="47"/>
      <c r="E1322" s="125"/>
      <c r="F1322" s="47"/>
    </row>
    <row r="1323" spans="1:6" hidden="1" x14ac:dyDescent="0.25">
      <c r="A1323" s="148" t="s">
        <v>232</v>
      </c>
      <c r="B1323" s="146" t="s">
        <v>233</v>
      </c>
      <c r="C1323" s="47"/>
      <c r="D1323" s="47"/>
      <c r="E1323" s="125"/>
      <c r="F1323" s="47"/>
    </row>
    <row r="1324" spans="1:6" hidden="1" x14ac:dyDescent="0.25">
      <c r="A1324" s="148" t="s">
        <v>234</v>
      </c>
      <c r="B1324" s="146" t="s">
        <v>235</v>
      </c>
      <c r="C1324" s="47"/>
      <c r="D1324" s="47"/>
      <c r="E1324" s="125"/>
      <c r="F1324" s="47"/>
    </row>
    <row r="1325" spans="1:6" ht="25.5" hidden="1" x14ac:dyDescent="0.25">
      <c r="A1325" s="148" t="s">
        <v>236</v>
      </c>
      <c r="B1325" s="146" t="s">
        <v>237</v>
      </c>
      <c r="C1325" s="47"/>
      <c r="D1325" s="47"/>
      <c r="E1325" s="125"/>
      <c r="F1325" s="47"/>
    </row>
    <row r="1326" spans="1:6" hidden="1" x14ac:dyDescent="0.25">
      <c r="A1326" s="148" t="s">
        <v>238</v>
      </c>
      <c r="B1326" s="146" t="s">
        <v>239</v>
      </c>
      <c r="C1326" s="47"/>
      <c r="D1326" s="47"/>
      <c r="E1326" s="125"/>
      <c r="F1326" s="47"/>
    </row>
    <row r="1327" spans="1:6" hidden="1" x14ac:dyDescent="0.25">
      <c r="A1327" s="148" t="s">
        <v>240</v>
      </c>
      <c r="B1327" s="146" t="s">
        <v>241</v>
      </c>
      <c r="C1327" s="47"/>
      <c r="D1327" s="47"/>
      <c r="E1327" s="125"/>
      <c r="F1327" s="47"/>
    </row>
    <row r="1328" spans="1:6" hidden="1" x14ac:dyDescent="0.25">
      <c r="A1328" s="148" t="s">
        <v>244</v>
      </c>
      <c r="B1328" s="146" t="s">
        <v>245</v>
      </c>
      <c r="C1328" s="47"/>
      <c r="D1328" s="47"/>
      <c r="E1328" s="125"/>
      <c r="F1328" s="47"/>
    </row>
    <row r="1329" spans="1:6" hidden="1" x14ac:dyDescent="0.25">
      <c r="A1329" s="148" t="s">
        <v>246</v>
      </c>
      <c r="B1329" s="146" t="s">
        <v>247</v>
      </c>
      <c r="C1329" s="47"/>
      <c r="D1329" s="47"/>
      <c r="E1329" s="125"/>
      <c r="F1329" s="47"/>
    </row>
    <row r="1330" spans="1:6" hidden="1" x14ac:dyDescent="0.25">
      <c r="A1330" s="148" t="s">
        <v>248</v>
      </c>
      <c r="B1330" s="146" t="s">
        <v>249</v>
      </c>
      <c r="C1330" s="47"/>
      <c r="D1330" s="47"/>
      <c r="E1330" s="125"/>
      <c r="F1330" s="47"/>
    </row>
    <row r="1331" spans="1:6" hidden="1" x14ac:dyDescent="0.25">
      <c r="A1331" s="148" t="s">
        <v>250</v>
      </c>
      <c r="B1331" s="146" t="s">
        <v>251</v>
      </c>
      <c r="C1331" s="47"/>
      <c r="D1331" s="47"/>
      <c r="E1331" s="125"/>
      <c r="F1331" s="47"/>
    </row>
    <row r="1332" spans="1:6" hidden="1" x14ac:dyDescent="0.25">
      <c r="A1332" s="148" t="s">
        <v>252</v>
      </c>
      <c r="B1332" s="146" t="s">
        <v>253</v>
      </c>
      <c r="C1332" s="47"/>
      <c r="D1332" s="47"/>
      <c r="E1332" s="125"/>
      <c r="F1332" s="47"/>
    </row>
    <row r="1333" spans="1:6" hidden="1" x14ac:dyDescent="0.25">
      <c r="A1333" s="148" t="s">
        <v>254</v>
      </c>
      <c r="B1333" s="146" t="s">
        <v>255</v>
      </c>
      <c r="C1333" s="47"/>
      <c r="D1333" s="47"/>
      <c r="E1333" s="125"/>
      <c r="F1333" s="47"/>
    </row>
    <row r="1334" spans="1:6" hidden="1" x14ac:dyDescent="0.25">
      <c r="A1334" s="148" t="s">
        <v>256</v>
      </c>
      <c r="B1334" s="146" t="s">
        <v>257</v>
      </c>
      <c r="C1334" s="47"/>
      <c r="D1334" s="47"/>
      <c r="E1334" s="125"/>
      <c r="F1334" s="47"/>
    </row>
    <row r="1335" spans="1:6" hidden="1" x14ac:dyDescent="0.25">
      <c r="A1335" s="148" t="s">
        <v>258</v>
      </c>
      <c r="B1335" s="146" t="s">
        <v>259</v>
      </c>
      <c r="C1335" s="47"/>
      <c r="D1335" s="47"/>
      <c r="E1335" s="125"/>
      <c r="F1335" s="47"/>
    </row>
    <row r="1336" spans="1:6" hidden="1" x14ac:dyDescent="0.25">
      <c r="A1336" s="148" t="s">
        <v>260</v>
      </c>
      <c r="B1336" s="146" t="s">
        <v>261</v>
      </c>
      <c r="C1336" s="47"/>
      <c r="D1336" s="47"/>
      <c r="E1336" s="125"/>
      <c r="F1336" s="47"/>
    </row>
    <row r="1337" spans="1:6" hidden="1" x14ac:dyDescent="0.25">
      <c r="A1337" s="148" t="s">
        <v>264</v>
      </c>
      <c r="B1337" s="146" t="s">
        <v>263</v>
      </c>
      <c r="C1337" s="47"/>
      <c r="D1337" s="47"/>
      <c r="E1337" s="125"/>
      <c r="F1337" s="47"/>
    </row>
    <row r="1338" spans="1:6" hidden="1" x14ac:dyDescent="0.25">
      <c r="A1338" s="148" t="s">
        <v>269</v>
      </c>
      <c r="B1338" s="146" t="s">
        <v>270</v>
      </c>
      <c r="C1338" s="47"/>
      <c r="D1338" s="47"/>
      <c r="E1338" s="125"/>
      <c r="F1338" s="47"/>
    </row>
    <row r="1339" spans="1:6" hidden="1" x14ac:dyDescent="0.25">
      <c r="A1339" s="148" t="s">
        <v>271</v>
      </c>
      <c r="B1339" s="146" t="s">
        <v>272</v>
      </c>
      <c r="C1339" s="47"/>
      <c r="D1339" s="47"/>
      <c r="E1339" s="125"/>
      <c r="F1339" s="47"/>
    </row>
    <row r="1340" spans="1:6" hidden="1" x14ac:dyDescent="0.25">
      <c r="A1340" s="148" t="s">
        <v>273</v>
      </c>
      <c r="B1340" s="146" t="s">
        <v>274</v>
      </c>
      <c r="C1340" s="47"/>
      <c r="D1340" s="47"/>
      <c r="E1340" s="125"/>
      <c r="F1340" s="47"/>
    </row>
    <row r="1341" spans="1:6" hidden="1" x14ac:dyDescent="0.25">
      <c r="A1341" s="148" t="s">
        <v>275</v>
      </c>
      <c r="B1341" s="146" t="s">
        <v>276</v>
      </c>
      <c r="C1341" s="47"/>
      <c r="D1341" s="47"/>
      <c r="E1341" s="125"/>
      <c r="F1341" s="47"/>
    </row>
    <row r="1342" spans="1:6" hidden="1" x14ac:dyDescent="0.25">
      <c r="A1342" s="148" t="s">
        <v>279</v>
      </c>
      <c r="B1342" s="146" t="s">
        <v>266</v>
      </c>
      <c r="C1342" s="47"/>
      <c r="D1342" s="47"/>
      <c r="E1342" s="125"/>
      <c r="F1342" s="47"/>
    </row>
    <row r="1343" spans="1:6" hidden="1" x14ac:dyDescent="0.25">
      <c r="A1343" s="147" t="s">
        <v>280</v>
      </c>
      <c r="B1343" s="146" t="s">
        <v>281</v>
      </c>
      <c r="C1343" s="74">
        <v>5736</v>
      </c>
      <c r="D1343" s="74"/>
      <c r="E1343" s="124"/>
      <c r="F1343" s="75">
        <f>+E1343/C1343*100</f>
        <v>0</v>
      </c>
    </row>
    <row r="1344" spans="1:6" ht="25.5" hidden="1" x14ac:dyDescent="0.25">
      <c r="A1344" s="148" t="s">
        <v>284</v>
      </c>
      <c r="B1344" s="146" t="s">
        <v>285</v>
      </c>
      <c r="C1344" s="47"/>
      <c r="D1344" s="47"/>
      <c r="E1344" s="125"/>
      <c r="F1344" s="47"/>
    </row>
    <row r="1345" spans="1:6" hidden="1" x14ac:dyDescent="0.25">
      <c r="A1345" s="148" t="s">
        <v>290</v>
      </c>
      <c r="B1345" s="146" t="s">
        <v>291</v>
      </c>
      <c r="C1345" s="47"/>
      <c r="D1345" s="47"/>
      <c r="E1345" s="125"/>
      <c r="F1345" s="47"/>
    </row>
    <row r="1346" spans="1:6" ht="25.5" hidden="1" x14ac:dyDescent="0.25">
      <c r="A1346" s="148" t="s">
        <v>292</v>
      </c>
      <c r="B1346" s="146" t="s">
        <v>293</v>
      </c>
      <c r="C1346" s="47"/>
      <c r="D1346" s="47"/>
      <c r="E1346" s="125"/>
      <c r="F1346" s="47"/>
    </row>
    <row r="1347" spans="1:6" hidden="1" x14ac:dyDescent="0.25">
      <c r="A1347" s="148" t="s">
        <v>294</v>
      </c>
      <c r="B1347" s="146" t="s">
        <v>295</v>
      </c>
      <c r="C1347" s="47"/>
      <c r="D1347" s="47"/>
      <c r="E1347" s="125"/>
      <c r="F1347" s="47"/>
    </row>
    <row r="1348" spans="1:6" hidden="1" x14ac:dyDescent="0.25">
      <c r="A1348" s="148" t="s">
        <v>296</v>
      </c>
      <c r="B1348" s="146" t="s">
        <v>297</v>
      </c>
      <c r="C1348" s="47"/>
      <c r="D1348" s="47"/>
      <c r="E1348" s="125"/>
      <c r="F1348" s="47"/>
    </row>
    <row r="1349" spans="1:6" hidden="1" x14ac:dyDescent="0.25">
      <c r="A1349" s="147" t="s">
        <v>298</v>
      </c>
      <c r="B1349" s="146" t="s">
        <v>299</v>
      </c>
      <c r="C1349" s="76"/>
      <c r="D1349" s="76"/>
      <c r="E1349" s="124"/>
      <c r="F1349" s="76"/>
    </row>
    <row r="1350" spans="1:6" ht="25.5" hidden="1" x14ac:dyDescent="0.25">
      <c r="A1350" s="148" t="s">
        <v>312</v>
      </c>
      <c r="B1350" s="146" t="s">
        <v>311</v>
      </c>
      <c r="C1350" s="47"/>
      <c r="D1350" s="47"/>
      <c r="E1350" s="125"/>
      <c r="F1350" s="47"/>
    </row>
    <row r="1351" spans="1:6" ht="25.5" hidden="1" x14ac:dyDescent="0.25">
      <c r="A1351" s="147" t="s">
        <v>313</v>
      </c>
      <c r="B1351" s="146" t="s">
        <v>314</v>
      </c>
      <c r="C1351" s="74">
        <v>305967</v>
      </c>
      <c r="D1351" s="74"/>
      <c r="E1351" s="124"/>
      <c r="F1351" s="75">
        <f>+E1351/C1351*100</f>
        <v>0</v>
      </c>
    </row>
    <row r="1352" spans="1:6" ht="25.5" hidden="1" x14ac:dyDescent="0.25">
      <c r="A1352" s="148" t="s">
        <v>331</v>
      </c>
      <c r="B1352" s="146" t="s">
        <v>332</v>
      </c>
      <c r="C1352" s="47"/>
      <c r="D1352" s="47"/>
      <c r="E1352" s="125"/>
      <c r="F1352" s="47"/>
    </row>
    <row r="1353" spans="1:6" ht="25.5" hidden="1" x14ac:dyDescent="0.25">
      <c r="A1353" s="148" t="s">
        <v>338</v>
      </c>
      <c r="B1353" s="146" t="s">
        <v>82</v>
      </c>
      <c r="C1353" s="47"/>
      <c r="D1353" s="47"/>
      <c r="E1353" s="125"/>
      <c r="F1353" s="47"/>
    </row>
    <row r="1354" spans="1:6" ht="25.5" hidden="1" x14ac:dyDescent="0.25">
      <c r="A1354" s="148" t="s">
        <v>340</v>
      </c>
      <c r="B1354" s="146" t="s">
        <v>86</v>
      </c>
      <c r="C1354" s="47"/>
      <c r="D1354" s="47"/>
      <c r="E1354" s="125"/>
      <c r="F1354" s="47"/>
    </row>
    <row r="1355" spans="1:6" ht="25.5" hidden="1" x14ac:dyDescent="0.25">
      <c r="A1355" s="147" t="s">
        <v>342</v>
      </c>
      <c r="B1355" s="146" t="s">
        <v>343</v>
      </c>
      <c r="C1355" s="74">
        <v>42302</v>
      </c>
      <c r="D1355" s="74"/>
      <c r="E1355" s="124"/>
      <c r="F1355" s="75">
        <f>+E1355/C1355*100</f>
        <v>0</v>
      </c>
    </row>
    <row r="1356" spans="1:6" hidden="1" x14ac:dyDescent="0.25">
      <c r="A1356" s="148" t="s">
        <v>352</v>
      </c>
      <c r="B1356" s="146" t="s">
        <v>353</v>
      </c>
      <c r="C1356" s="47"/>
      <c r="D1356" s="47"/>
      <c r="E1356" s="125"/>
      <c r="F1356" s="47"/>
    </row>
    <row r="1357" spans="1:6" hidden="1" x14ac:dyDescent="0.25">
      <c r="A1357" s="147" t="s">
        <v>358</v>
      </c>
      <c r="B1357" s="146" t="s">
        <v>359</v>
      </c>
      <c r="C1357" s="74"/>
      <c r="D1357" s="74"/>
      <c r="E1357" s="124"/>
      <c r="F1357" s="75" t="e">
        <f>+E1357/C1357*100</f>
        <v>#DIV/0!</v>
      </c>
    </row>
    <row r="1358" spans="1:6" hidden="1" x14ac:dyDescent="0.25">
      <c r="A1358" s="148" t="s">
        <v>361</v>
      </c>
      <c r="B1358" s="146" t="s">
        <v>362</v>
      </c>
      <c r="C1358" s="47"/>
      <c r="D1358" s="47"/>
      <c r="E1358" s="125"/>
      <c r="F1358" s="47"/>
    </row>
    <row r="1359" spans="1:6" hidden="1" x14ac:dyDescent="0.25">
      <c r="A1359" s="148" t="s">
        <v>365</v>
      </c>
      <c r="B1359" s="146" t="s">
        <v>366</v>
      </c>
      <c r="C1359" s="47"/>
      <c r="D1359" s="47"/>
      <c r="E1359" s="125"/>
      <c r="F1359" s="47"/>
    </row>
    <row r="1360" spans="1:6" ht="25.5" hidden="1" x14ac:dyDescent="0.25">
      <c r="A1360" s="147" t="s">
        <v>387</v>
      </c>
      <c r="B1360" s="146" t="s">
        <v>388</v>
      </c>
      <c r="C1360" s="74">
        <v>1227800</v>
      </c>
      <c r="D1360" s="74"/>
      <c r="E1360" s="124"/>
      <c r="F1360" s="75">
        <f>+E1360/C1360*100</f>
        <v>0</v>
      </c>
    </row>
    <row r="1361" spans="1:6" hidden="1" x14ac:dyDescent="0.25">
      <c r="A1361" s="148" t="s">
        <v>394</v>
      </c>
      <c r="B1361" s="146" t="s">
        <v>395</v>
      </c>
      <c r="C1361" s="47"/>
      <c r="D1361" s="47"/>
      <c r="E1361" s="125"/>
      <c r="F1361" s="47"/>
    </row>
    <row r="1362" spans="1:6" hidden="1" x14ac:dyDescent="0.25">
      <c r="A1362" s="148" t="s">
        <v>396</v>
      </c>
      <c r="B1362" s="146" t="s">
        <v>161</v>
      </c>
      <c r="C1362" s="47"/>
      <c r="D1362" s="47"/>
      <c r="E1362" s="125"/>
      <c r="F1362" s="47"/>
    </row>
    <row r="1363" spans="1:6" ht="25.5" hidden="1" x14ac:dyDescent="0.25">
      <c r="A1363" s="147" t="s">
        <v>399</v>
      </c>
      <c r="B1363" s="146" t="s">
        <v>400</v>
      </c>
      <c r="C1363" s="74">
        <v>5703731</v>
      </c>
      <c r="D1363" s="74"/>
      <c r="E1363" s="124"/>
      <c r="F1363" s="75">
        <f>+E1363/C1363*100</f>
        <v>0</v>
      </c>
    </row>
    <row r="1364" spans="1:6" hidden="1" x14ac:dyDescent="0.25">
      <c r="A1364" s="148" t="s">
        <v>404</v>
      </c>
      <c r="B1364" s="146" t="s">
        <v>169</v>
      </c>
      <c r="C1364" s="47"/>
      <c r="D1364" s="47"/>
      <c r="E1364" s="125"/>
      <c r="F1364" s="47"/>
    </row>
    <row r="1365" spans="1:6" hidden="1" x14ac:dyDescent="0.25">
      <c r="A1365" s="148" t="s">
        <v>409</v>
      </c>
      <c r="B1365" s="146" t="s">
        <v>173</v>
      </c>
      <c r="C1365" s="47"/>
      <c r="D1365" s="47"/>
      <c r="E1365" s="125"/>
      <c r="F1365" s="47"/>
    </row>
    <row r="1366" spans="1:6" hidden="1" x14ac:dyDescent="0.25">
      <c r="A1366" s="148" t="s">
        <v>410</v>
      </c>
      <c r="B1366" s="146" t="s">
        <v>411</v>
      </c>
      <c r="C1366" s="47"/>
      <c r="D1366" s="47"/>
      <c r="E1366" s="125"/>
      <c r="F1366" s="47"/>
    </row>
    <row r="1367" spans="1:6" hidden="1" x14ac:dyDescent="0.25">
      <c r="A1367" s="148" t="s">
        <v>412</v>
      </c>
      <c r="B1367" s="146" t="s">
        <v>174</v>
      </c>
      <c r="C1367" s="47"/>
      <c r="D1367" s="47"/>
      <c r="E1367" s="125"/>
      <c r="F1367" s="47"/>
    </row>
    <row r="1368" spans="1:6" hidden="1" x14ac:dyDescent="0.25">
      <c r="A1368" s="148" t="s">
        <v>413</v>
      </c>
      <c r="B1368" s="146" t="s">
        <v>414</v>
      </c>
      <c r="C1368" s="47"/>
      <c r="D1368" s="47"/>
      <c r="E1368" s="125"/>
      <c r="F1368" s="47"/>
    </row>
    <row r="1369" spans="1:6" hidden="1" x14ac:dyDescent="0.25">
      <c r="A1369" s="148" t="s">
        <v>415</v>
      </c>
      <c r="B1369" s="146" t="s">
        <v>416</v>
      </c>
      <c r="C1369" s="47"/>
      <c r="D1369" s="47"/>
      <c r="E1369" s="125"/>
      <c r="F1369" s="47"/>
    </row>
    <row r="1370" spans="1:6" hidden="1" x14ac:dyDescent="0.25">
      <c r="A1370" s="148" t="s">
        <v>417</v>
      </c>
      <c r="B1370" s="146" t="s">
        <v>176</v>
      </c>
      <c r="C1370" s="47"/>
      <c r="D1370" s="47"/>
      <c r="E1370" s="125"/>
      <c r="F1370" s="47"/>
    </row>
    <row r="1371" spans="1:6" hidden="1" x14ac:dyDescent="0.25">
      <c r="A1371" s="148" t="s">
        <v>418</v>
      </c>
      <c r="B1371" s="146" t="s">
        <v>178</v>
      </c>
      <c r="C1371" s="47"/>
      <c r="D1371" s="47"/>
      <c r="E1371" s="125"/>
      <c r="F1371" s="47"/>
    </row>
    <row r="1372" spans="1:6" hidden="1" x14ac:dyDescent="0.25">
      <c r="A1372" s="148" t="s">
        <v>425</v>
      </c>
      <c r="B1372" s="146" t="s">
        <v>426</v>
      </c>
      <c r="C1372" s="47"/>
      <c r="D1372" s="47"/>
      <c r="E1372" s="125"/>
      <c r="F1372" s="47"/>
    </row>
    <row r="1373" spans="1:6" hidden="1" x14ac:dyDescent="0.25">
      <c r="A1373" s="148" t="s">
        <v>438</v>
      </c>
      <c r="B1373" s="146" t="s">
        <v>439</v>
      </c>
      <c r="C1373" s="47"/>
      <c r="D1373" s="47"/>
      <c r="E1373" s="125"/>
      <c r="F1373" s="47"/>
    </row>
    <row r="1374" spans="1:6" ht="25.5" hidden="1" x14ac:dyDescent="0.25">
      <c r="A1374" s="147" t="s">
        <v>456</v>
      </c>
      <c r="B1374" s="146" t="s">
        <v>457</v>
      </c>
      <c r="C1374" s="74">
        <v>5000</v>
      </c>
      <c r="D1374" s="74"/>
      <c r="E1374" s="124"/>
      <c r="F1374" s="75">
        <f>+E1374/C1374*100</f>
        <v>0</v>
      </c>
    </row>
    <row r="1375" spans="1:6" hidden="1" x14ac:dyDescent="0.25">
      <c r="A1375" s="148" t="s">
        <v>463</v>
      </c>
      <c r="B1375" s="146" t="s">
        <v>462</v>
      </c>
      <c r="C1375" s="47"/>
      <c r="D1375" s="47"/>
      <c r="E1375" s="125"/>
      <c r="F1375" s="47"/>
    </row>
    <row r="1376" spans="1:6" ht="25.5" hidden="1" x14ac:dyDescent="0.25">
      <c r="A1376" s="148" t="s">
        <v>469</v>
      </c>
      <c r="B1376" s="146" t="s">
        <v>468</v>
      </c>
      <c r="C1376" s="47"/>
      <c r="D1376" s="47"/>
      <c r="E1376" s="125"/>
      <c r="F1376" s="47"/>
    </row>
    <row r="1377" spans="1:6" hidden="1" x14ac:dyDescent="0.25">
      <c r="A1377" s="145" t="s">
        <v>498</v>
      </c>
      <c r="B1377" s="146" t="s">
        <v>497</v>
      </c>
      <c r="C1377" s="74">
        <v>2800690</v>
      </c>
      <c r="D1377" s="74"/>
      <c r="E1377" s="124"/>
      <c r="F1377" s="75">
        <f t="shared" ref="F1377:F1378" si="47">+E1377/C1377*100</f>
        <v>0</v>
      </c>
    </row>
    <row r="1378" spans="1:6" hidden="1" x14ac:dyDescent="0.25">
      <c r="A1378" s="147" t="s">
        <v>193</v>
      </c>
      <c r="B1378" s="146" t="s">
        <v>194</v>
      </c>
      <c r="C1378" s="74">
        <v>595637</v>
      </c>
      <c r="D1378" s="74"/>
      <c r="E1378" s="124"/>
      <c r="F1378" s="75">
        <f t="shared" si="47"/>
        <v>0</v>
      </c>
    </row>
    <row r="1379" spans="1:6" hidden="1" x14ac:dyDescent="0.25">
      <c r="A1379" s="148" t="s">
        <v>197</v>
      </c>
      <c r="B1379" s="146" t="s">
        <v>198</v>
      </c>
      <c r="C1379" s="47"/>
      <c r="D1379" s="47"/>
      <c r="E1379" s="125"/>
      <c r="F1379" s="47"/>
    </row>
    <row r="1380" spans="1:6" hidden="1" x14ac:dyDescent="0.25">
      <c r="A1380" s="148" t="s">
        <v>207</v>
      </c>
      <c r="B1380" s="146" t="s">
        <v>206</v>
      </c>
      <c r="C1380" s="47"/>
      <c r="D1380" s="47"/>
      <c r="E1380" s="125"/>
      <c r="F1380" s="47"/>
    </row>
    <row r="1381" spans="1:6" hidden="1" x14ac:dyDescent="0.25">
      <c r="A1381" s="148" t="s">
        <v>212</v>
      </c>
      <c r="B1381" s="146" t="s">
        <v>213</v>
      </c>
      <c r="C1381" s="47"/>
      <c r="D1381" s="47"/>
      <c r="E1381" s="125"/>
      <c r="F1381" s="47"/>
    </row>
    <row r="1382" spans="1:6" hidden="1" x14ac:dyDescent="0.25">
      <c r="A1382" s="147" t="s">
        <v>216</v>
      </c>
      <c r="B1382" s="146" t="s">
        <v>217</v>
      </c>
      <c r="C1382" s="74">
        <v>1599803</v>
      </c>
      <c r="D1382" s="74"/>
      <c r="E1382" s="124"/>
      <c r="F1382" s="75">
        <f>+E1382/C1382*100</f>
        <v>0</v>
      </c>
    </row>
    <row r="1383" spans="1:6" hidden="1" x14ac:dyDescent="0.25">
      <c r="A1383" s="148" t="s">
        <v>220</v>
      </c>
      <c r="B1383" s="146" t="s">
        <v>221</v>
      </c>
      <c r="C1383" s="47"/>
      <c r="D1383" s="47"/>
      <c r="E1383" s="125"/>
      <c r="F1383" s="47"/>
    </row>
    <row r="1384" spans="1:6" ht="25.5" hidden="1" x14ac:dyDescent="0.25">
      <c r="A1384" s="148" t="s">
        <v>222</v>
      </c>
      <c r="B1384" s="146" t="s">
        <v>223</v>
      </c>
      <c r="C1384" s="47"/>
      <c r="D1384" s="47"/>
      <c r="E1384" s="125"/>
      <c r="F1384" s="47"/>
    </row>
    <row r="1385" spans="1:6" hidden="1" x14ac:dyDescent="0.25">
      <c r="A1385" s="148" t="s">
        <v>224</v>
      </c>
      <c r="B1385" s="146" t="s">
        <v>225</v>
      </c>
      <c r="C1385" s="47"/>
      <c r="D1385" s="47"/>
      <c r="E1385" s="125"/>
      <c r="F1385" s="47"/>
    </row>
    <row r="1386" spans="1:6" hidden="1" x14ac:dyDescent="0.25">
      <c r="A1386" s="148" t="s">
        <v>226</v>
      </c>
      <c r="B1386" s="146" t="s">
        <v>227</v>
      </c>
      <c r="C1386" s="47"/>
      <c r="D1386" s="47"/>
      <c r="E1386" s="125"/>
      <c r="F1386" s="47"/>
    </row>
    <row r="1387" spans="1:6" hidden="1" x14ac:dyDescent="0.25">
      <c r="A1387" s="148" t="s">
        <v>230</v>
      </c>
      <c r="B1387" s="146" t="s">
        <v>231</v>
      </c>
      <c r="C1387" s="47"/>
      <c r="D1387" s="47"/>
      <c r="E1387" s="125"/>
      <c r="F1387" s="47"/>
    </row>
    <row r="1388" spans="1:6" hidden="1" x14ac:dyDescent="0.25">
      <c r="A1388" s="148" t="s">
        <v>232</v>
      </c>
      <c r="B1388" s="146" t="s">
        <v>233</v>
      </c>
      <c r="C1388" s="47"/>
      <c r="D1388" s="47"/>
      <c r="E1388" s="125"/>
      <c r="F1388" s="47"/>
    </row>
    <row r="1389" spans="1:6" hidden="1" x14ac:dyDescent="0.25">
      <c r="A1389" s="148" t="s">
        <v>234</v>
      </c>
      <c r="B1389" s="146" t="s">
        <v>235</v>
      </c>
      <c r="C1389" s="47"/>
      <c r="D1389" s="47"/>
      <c r="E1389" s="125"/>
      <c r="F1389" s="47"/>
    </row>
    <row r="1390" spans="1:6" ht="25.5" hidden="1" x14ac:dyDescent="0.25">
      <c r="A1390" s="148" t="s">
        <v>236</v>
      </c>
      <c r="B1390" s="146" t="s">
        <v>237</v>
      </c>
      <c r="C1390" s="47"/>
      <c r="D1390" s="47"/>
      <c r="E1390" s="125"/>
      <c r="F1390" s="47"/>
    </row>
    <row r="1391" spans="1:6" hidden="1" x14ac:dyDescent="0.25">
      <c r="A1391" s="148" t="s">
        <v>238</v>
      </c>
      <c r="B1391" s="146" t="s">
        <v>239</v>
      </c>
      <c r="C1391" s="47"/>
      <c r="D1391" s="47"/>
      <c r="E1391" s="125"/>
      <c r="F1391" s="47"/>
    </row>
    <row r="1392" spans="1:6" hidden="1" x14ac:dyDescent="0.25">
      <c r="A1392" s="148" t="s">
        <v>240</v>
      </c>
      <c r="B1392" s="146" t="s">
        <v>241</v>
      </c>
      <c r="C1392" s="47"/>
      <c r="D1392" s="47"/>
      <c r="E1392" s="125"/>
      <c r="F1392" s="47"/>
    </row>
    <row r="1393" spans="1:6" hidden="1" x14ac:dyDescent="0.25">
      <c r="A1393" s="148" t="s">
        <v>244</v>
      </c>
      <c r="B1393" s="146" t="s">
        <v>245</v>
      </c>
      <c r="C1393" s="47"/>
      <c r="D1393" s="47"/>
      <c r="E1393" s="125"/>
      <c r="F1393" s="47"/>
    </row>
    <row r="1394" spans="1:6" hidden="1" x14ac:dyDescent="0.25">
      <c r="A1394" s="148" t="s">
        <v>246</v>
      </c>
      <c r="B1394" s="146" t="s">
        <v>247</v>
      </c>
      <c r="C1394" s="47"/>
      <c r="D1394" s="47"/>
      <c r="E1394" s="125"/>
      <c r="F1394" s="47"/>
    </row>
    <row r="1395" spans="1:6" hidden="1" x14ac:dyDescent="0.25">
      <c r="A1395" s="148" t="s">
        <v>248</v>
      </c>
      <c r="B1395" s="146" t="s">
        <v>249</v>
      </c>
      <c r="C1395" s="47"/>
      <c r="D1395" s="47"/>
      <c r="E1395" s="125"/>
      <c r="F1395" s="47"/>
    </row>
    <row r="1396" spans="1:6" hidden="1" x14ac:dyDescent="0.25">
      <c r="A1396" s="148" t="s">
        <v>250</v>
      </c>
      <c r="B1396" s="146" t="s">
        <v>251</v>
      </c>
      <c r="C1396" s="47"/>
      <c r="D1396" s="47"/>
      <c r="E1396" s="125"/>
      <c r="F1396" s="47"/>
    </row>
    <row r="1397" spans="1:6" hidden="1" x14ac:dyDescent="0.25">
      <c r="A1397" s="148" t="s">
        <v>252</v>
      </c>
      <c r="B1397" s="146" t="s">
        <v>253</v>
      </c>
      <c r="C1397" s="47"/>
      <c r="D1397" s="47"/>
      <c r="E1397" s="125"/>
      <c r="F1397" s="47"/>
    </row>
    <row r="1398" spans="1:6" hidden="1" x14ac:dyDescent="0.25">
      <c r="A1398" s="148" t="s">
        <v>254</v>
      </c>
      <c r="B1398" s="146" t="s">
        <v>255</v>
      </c>
      <c r="C1398" s="47"/>
      <c r="D1398" s="47"/>
      <c r="E1398" s="125"/>
      <c r="F1398" s="47"/>
    </row>
    <row r="1399" spans="1:6" hidden="1" x14ac:dyDescent="0.25">
      <c r="A1399" s="148" t="s">
        <v>256</v>
      </c>
      <c r="B1399" s="146" t="s">
        <v>257</v>
      </c>
      <c r="C1399" s="47"/>
      <c r="D1399" s="47"/>
      <c r="E1399" s="125"/>
      <c r="F1399" s="47"/>
    </row>
    <row r="1400" spans="1:6" hidden="1" x14ac:dyDescent="0.25">
      <c r="A1400" s="148" t="s">
        <v>258</v>
      </c>
      <c r="B1400" s="146" t="s">
        <v>259</v>
      </c>
      <c r="C1400" s="47"/>
      <c r="D1400" s="47"/>
      <c r="E1400" s="125"/>
      <c r="F1400" s="47"/>
    </row>
    <row r="1401" spans="1:6" hidden="1" x14ac:dyDescent="0.25">
      <c r="A1401" s="148" t="s">
        <v>260</v>
      </c>
      <c r="B1401" s="146" t="s">
        <v>261</v>
      </c>
      <c r="C1401" s="47"/>
      <c r="D1401" s="47"/>
      <c r="E1401" s="125"/>
      <c r="F1401" s="47"/>
    </row>
    <row r="1402" spans="1:6" hidden="1" x14ac:dyDescent="0.25">
      <c r="A1402" s="148" t="s">
        <v>264</v>
      </c>
      <c r="B1402" s="146" t="s">
        <v>263</v>
      </c>
      <c r="C1402" s="47"/>
      <c r="D1402" s="47"/>
      <c r="E1402" s="125"/>
      <c r="F1402" s="47"/>
    </row>
    <row r="1403" spans="1:6" hidden="1" x14ac:dyDescent="0.25">
      <c r="A1403" s="148" t="s">
        <v>271</v>
      </c>
      <c r="B1403" s="146" t="s">
        <v>272</v>
      </c>
      <c r="C1403" s="47"/>
      <c r="D1403" s="47"/>
      <c r="E1403" s="125"/>
      <c r="F1403" s="47"/>
    </row>
    <row r="1404" spans="1:6" hidden="1" x14ac:dyDescent="0.25">
      <c r="A1404" s="148" t="s">
        <v>273</v>
      </c>
      <c r="B1404" s="146" t="s">
        <v>274</v>
      </c>
      <c r="C1404" s="47"/>
      <c r="D1404" s="47"/>
      <c r="E1404" s="125"/>
      <c r="F1404" s="47"/>
    </row>
    <row r="1405" spans="1:6" hidden="1" x14ac:dyDescent="0.25">
      <c r="A1405" s="148" t="s">
        <v>275</v>
      </c>
      <c r="B1405" s="146" t="s">
        <v>276</v>
      </c>
      <c r="C1405" s="47"/>
      <c r="D1405" s="47"/>
      <c r="E1405" s="125"/>
      <c r="F1405" s="47"/>
    </row>
    <row r="1406" spans="1:6" hidden="1" x14ac:dyDescent="0.25">
      <c r="A1406" s="148" t="s">
        <v>279</v>
      </c>
      <c r="B1406" s="146" t="s">
        <v>266</v>
      </c>
      <c r="C1406" s="47"/>
      <c r="D1406" s="47"/>
      <c r="E1406" s="125"/>
      <c r="F1406" s="47"/>
    </row>
    <row r="1407" spans="1:6" hidden="1" x14ac:dyDescent="0.25">
      <c r="A1407" s="147" t="s">
        <v>280</v>
      </c>
      <c r="B1407" s="146" t="s">
        <v>281</v>
      </c>
      <c r="C1407" s="74">
        <v>77</v>
      </c>
      <c r="D1407" s="74"/>
      <c r="E1407" s="124"/>
      <c r="F1407" s="75">
        <f>+E1407/C1407*100</f>
        <v>0</v>
      </c>
    </row>
    <row r="1408" spans="1:6" hidden="1" x14ac:dyDescent="0.25">
      <c r="A1408" s="148" t="s">
        <v>290</v>
      </c>
      <c r="B1408" s="146" t="s">
        <v>291</v>
      </c>
      <c r="C1408" s="47"/>
      <c r="D1408" s="47"/>
      <c r="E1408" s="125"/>
      <c r="F1408" s="47"/>
    </row>
    <row r="1409" spans="1:6" ht="25.5" hidden="1" x14ac:dyDescent="0.25">
      <c r="A1409" s="148" t="s">
        <v>292</v>
      </c>
      <c r="B1409" s="146" t="s">
        <v>293</v>
      </c>
      <c r="C1409" s="47"/>
      <c r="D1409" s="47"/>
      <c r="E1409" s="125"/>
      <c r="F1409" s="47"/>
    </row>
    <row r="1410" spans="1:6" ht="25.5" hidden="1" x14ac:dyDescent="0.25">
      <c r="A1410" s="147" t="s">
        <v>342</v>
      </c>
      <c r="B1410" s="146" t="s">
        <v>343</v>
      </c>
      <c r="C1410" s="74">
        <v>2880</v>
      </c>
      <c r="D1410" s="74"/>
      <c r="E1410" s="124"/>
      <c r="F1410" s="75">
        <f>+E1410/C1410*100</f>
        <v>0</v>
      </c>
    </row>
    <row r="1411" spans="1:6" hidden="1" x14ac:dyDescent="0.25">
      <c r="A1411" s="148" t="s">
        <v>352</v>
      </c>
      <c r="B1411" s="146" t="s">
        <v>353</v>
      </c>
      <c r="C1411" s="47"/>
      <c r="D1411" s="47"/>
      <c r="E1411" s="125"/>
      <c r="F1411" s="47"/>
    </row>
    <row r="1412" spans="1:6" hidden="1" x14ac:dyDescent="0.25">
      <c r="A1412" s="147" t="s">
        <v>358</v>
      </c>
      <c r="B1412" s="146" t="s">
        <v>359</v>
      </c>
      <c r="C1412" s="74">
        <v>579</v>
      </c>
      <c r="D1412" s="74"/>
      <c r="E1412" s="124"/>
      <c r="F1412" s="75">
        <f>+E1412/C1412*100</f>
        <v>0</v>
      </c>
    </row>
    <row r="1413" spans="1:6" hidden="1" x14ac:dyDescent="0.25">
      <c r="A1413" s="148" t="s">
        <v>361</v>
      </c>
      <c r="B1413" s="146" t="s">
        <v>362</v>
      </c>
      <c r="C1413" s="47"/>
      <c r="D1413" s="47"/>
      <c r="E1413" s="125"/>
      <c r="F1413" s="47"/>
    </row>
    <row r="1414" spans="1:6" ht="25.5" hidden="1" x14ac:dyDescent="0.25">
      <c r="A1414" s="147" t="s">
        <v>387</v>
      </c>
      <c r="B1414" s="146" t="s">
        <v>388</v>
      </c>
      <c r="C1414" s="74">
        <v>65000</v>
      </c>
      <c r="D1414" s="74"/>
      <c r="E1414" s="124"/>
      <c r="F1414" s="75">
        <f>+E1414/C1414*100</f>
        <v>0</v>
      </c>
    </row>
    <row r="1415" spans="1:6" hidden="1" x14ac:dyDescent="0.25">
      <c r="A1415" s="148" t="s">
        <v>396</v>
      </c>
      <c r="B1415" s="146" t="s">
        <v>161</v>
      </c>
      <c r="C1415" s="47"/>
      <c r="D1415" s="47"/>
      <c r="E1415" s="125"/>
      <c r="F1415" s="47"/>
    </row>
    <row r="1416" spans="1:6" ht="25.5" hidden="1" x14ac:dyDescent="0.25">
      <c r="A1416" s="147" t="s">
        <v>399</v>
      </c>
      <c r="B1416" s="146" t="s">
        <v>400</v>
      </c>
      <c r="C1416" s="74">
        <v>536714</v>
      </c>
      <c r="D1416" s="74"/>
      <c r="E1416" s="124"/>
      <c r="F1416" s="75">
        <f>+E1416/C1416*100</f>
        <v>0</v>
      </c>
    </row>
    <row r="1417" spans="1:6" hidden="1" x14ac:dyDescent="0.25">
      <c r="A1417" s="148" t="s">
        <v>405</v>
      </c>
      <c r="B1417" s="146" t="s">
        <v>406</v>
      </c>
      <c r="C1417" s="47"/>
      <c r="D1417" s="47"/>
      <c r="E1417" s="125"/>
      <c r="F1417" s="47"/>
    </row>
    <row r="1418" spans="1:6" hidden="1" x14ac:dyDescent="0.25">
      <c r="A1418" s="148" t="s">
        <v>409</v>
      </c>
      <c r="B1418" s="146" t="s">
        <v>173</v>
      </c>
      <c r="C1418" s="47"/>
      <c r="D1418" s="47"/>
      <c r="E1418" s="125"/>
      <c r="F1418" s="47"/>
    </row>
    <row r="1419" spans="1:6" hidden="1" x14ac:dyDescent="0.25">
      <c r="A1419" s="148" t="s">
        <v>410</v>
      </c>
      <c r="B1419" s="146" t="s">
        <v>411</v>
      </c>
      <c r="C1419" s="47"/>
      <c r="D1419" s="47"/>
      <c r="E1419" s="125"/>
      <c r="F1419" s="47"/>
    </row>
    <row r="1420" spans="1:6" hidden="1" x14ac:dyDescent="0.25">
      <c r="A1420" s="148" t="s">
        <v>412</v>
      </c>
      <c r="B1420" s="146" t="s">
        <v>174</v>
      </c>
      <c r="C1420" s="47"/>
      <c r="D1420" s="47"/>
      <c r="E1420" s="125"/>
      <c r="F1420" s="47"/>
    </row>
    <row r="1421" spans="1:6" hidden="1" x14ac:dyDescent="0.25">
      <c r="A1421" s="148" t="s">
        <v>413</v>
      </c>
      <c r="B1421" s="146" t="s">
        <v>414</v>
      </c>
      <c r="C1421" s="47"/>
      <c r="D1421" s="47"/>
      <c r="E1421" s="125"/>
      <c r="F1421" s="47"/>
    </row>
    <row r="1422" spans="1:6" hidden="1" x14ac:dyDescent="0.25">
      <c r="A1422" s="148" t="s">
        <v>415</v>
      </c>
      <c r="B1422" s="146" t="s">
        <v>416</v>
      </c>
      <c r="C1422" s="47"/>
      <c r="D1422" s="47"/>
      <c r="E1422" s="125"/>
      <c r="F1422" s="47"/>
    </row>
    <row r="1423" spans="1:6" hidden="1" x14ac:dyDescent="0.25">
      <c r="A1423" s="148" t="s">
        <v>418</v>
      </c>
      <c r="B1423" s="146" t="s">
        <v>178</v>
      </c>
      <c r="C1423" s="47"/>
      <c r="D1423" s="47"/>
      <c r="E1423" s="125"/>
      <c r="F1423" s="47"/>
    </row>
    <row r="1424" spans="1:6" hidden="1" x14ac:dyDescent="0.25">
      <c r="A1424" s="148" t="s">
        <v>425</v>
      </c>
      <c r="B1424" s="146" t="s">
        <v>426</v>
      </c>
      <c r="C1424" s="47"/>
      <c r="D1424" s="47"/>
      <c r="E1424" s="125"/>
      <c r="F1424" s="47"/>
    </row>
    <row r="1425" spans="1:6" ht="25.5" hidden="1" x14ac:dyDescent="0.25">
      <c r="A1425" s="147" t="s">
        <v>456</v>
      </c>
      <c r="B1425" s="146" t="s">
        <v>457</v>
      </c>
      <c r="C1425" s="74"/>
      <c r="D1425" s="74"/>
      <c r="E1425" s="124"/>
      <c r="F1425" s="75" t="e">
        <f>+E1425/C1425*100</f>
        <v>#DIV/0!</v>
      </c>
    </row>
    <row r="1426" spans="1:6" hidden="1" x14ac:dyDescent="0.25">
      <c r="A1426" s="148" t="s">
        <v>460</v>
      </c>
      <c r="B1426" s="146" t="s">
        <v>459</v>
      </c>
      <c r="C1426" s="47"/>
      <c r="D1426" s="47"/>
      <c r="E1426" s="125"/>
      <c r="F1426" s="47"/>
    </row>
    <row r="1427" spans="1:6" ht="25.5" hidden="1" x14ac:dyDescent="0.25">
      <c r="A1427" s="145" t="s">
        <v>152</v>
      </c>
      <c r="B1427" s="146" t="s">
        <v>499</v>
      </c>
      <c r="C1427" s="74">
        <v>40884</v>
      </c>
      <c r="D1427" s="74"/>
      <c r="E1427" s="124"/>
      <c r="F1427" s="75">
        <f t="shared" ref="F1427:F1428" si="48">+E1427/C1427*100</f>
        <v>0</v>
      </c>
    </row>
    <row r="1428" spans="1:6" hidden="1" x14ac:dyDescent="0.25">
      <c r="A1428" s="147" t="s">
        <v>216</v>
      </c>
      <c r="B1428" s="146" t="s">
        <v>217</v>
      </c>
      <c r="C1428" s="74">
        <v>1250</v>
      </c>
      <c r="D1428" s="74"/>
      <c r="E1428" s="124"/>
      <c r="F1428" s="75">
        <f t="shared" si="48"/>
        <v>0</v>
      </c>
    </row>
    <row r="1429" spans="1:6" ht="25.5" hidden="1" x14ac:dyDescent="0.25">
      <c r="A1429" s="148" t="s">
        <v>236</v>
      </c>
      <c r="B1429" s="146" t="s">
        <v>237</v>
      </c>
      <c r="C1429" s="47"/>
      <c r="D1429" s="47"/>
      <c r="E1429" s="125"/>
      <c r="F1429" s="47"/>
    </row>
    <row r="1430" spans="1:6" hidden="1" x14ac:dyDescent="0.25">
      <c r="A1430" s="148" t="s">
        <v>240</v>
      </c>
      <c r="B1430" s="146" t="s">
        <v>241</v>
      </c>
      <c r="C1430" s="47"/>
      <c r="D1430" s="47"/>
      <c r="E1430" s="125"/>
      <c r="F1430" s="47"/>
    </row>
    <row r="1431" spans="1:6" hidden="1" x14ac:dyDescent="0.25">
      <c r="A1431" s="148" t="s">
        <v>246</v>
      </c>
      <c r="B1431" s="146" t="s">
        <v>247</v>
      </c>
      <c r="C1431" s="47"/>
      <c r="D1431" s="47"/>
      <c r="E1431" s="125"/>
      <c r="F1431" s="47"/>
    </row>
    <row r="1432" spans="1:6" ht="25.5" hidden="1" x14ac:dyDescent="0.25">
      <c r="A1432" s="147" t="s">
        <v>399</v>
      </c>
      <c r="B1432" s="146" t="s">
        <v>400</v>
      </c>
      <c r="C1432" s="74">
        <v>38634</v>
      </c>
      <c r="D1432" s="74"/>
      <c r="E1432" s="124"/>
      <c r="F1432" s="75">
        <f>+E1432/C1432*100</f>
        <v>0</v>
      </c>
    </row>
    <row r="1433" spans="1:6" hidden="1" x14ac:dyDescent="0.25">
      <c r="A1433" s="148" t="s">
        <v>409</v>
      </c>
      <c r="B1433" s="146" t="s">
        <v>173</v>
      </c>
      <c r="C1433" s="47"/>
      <c r="D1433" s="47"/>
      <c r="E1433" s="125"/>
      <c r="F1433" s="47"/>
    </row>
    <row r="1434" spans="1:6" ht="25.5" hidden="1" x14ac:dyDescent="0.25">
      <c r="A1434" s="147" t="s">
        <v>456</v>
      </c>
      <c r="B1434" s="146" t="s">
        <v>457</v>
      </c>
      <c r="C1434" s="74">
        <v>1000</v>
      </c>
      <c r="D1434" s="74"/>
      <c r="E1434" s="126"/>
      <c r="F1434" s="76"/>
    </row>
    <row r="1435" spans="1:6" ht="25.5" hidden="1" x14ac:dyDescent="0.25">
      <c r="A1435" s="72" t="s">
        <v>636</v>
      </c>
      <c r="B1435" s="73" t="s">
        <v>637</v>
      </c>
      <c r="C1435" s="60">
        <v>17904252</v>
      </c>
      <c r="D1435" s="60"/>
      <c r="E1435" s="123"/>
      <c r="F1435" s="75">
        <f t="shared" ref="F1435:F1437" si="49">+E1435/C1435*100</f>
        <v>0</v>
      </c>
    </row>
    <row r="1436" spans="1:6" hidden="1" x14ac:dyDescent="0.25">
      <c r="A1436" s="48" t="s">
        <v>193</v>
      </c>
      <c r="B1436" s="46" t="s">
        <v>482</v>
      </c>
      <c r="C1436" s="74">
        <v>4396298</v>
      </c>
      <c r="D1436" s="74"/>
      <c r="E1436" s="124"/>
      <c r="F1436" s="75">
        <f t="shared" si="49"/>
        <v>0</v>
      </c>
    </row>
    <row r="1437" spans="1:6" hidden="1" x14ac:dyDescent="0.25">
      <c r="A1437" s="65" t="s">
        <v>193</v>
      </c>
      <c r="B1437" s="46" t="s">
        <v>194</v>
      </c>
      <c r="C1437" s="74">
        <v>1576466</v>
      </c>
      <c r="D1437" s="74"/>
      <c r="E1437" s="124"/>
      <c r="F1437" s="75">
        <f t="shared" si="49"/>
        <v>0</v>
      </c>
    </row>
    <row r="1438" spans="1:6" hidden="1" x14ac:dyDescent="0.25">
      <c r="A1438" s="51" t="s">
        <v>197</v>
      </c>
      <c r="B1438" s="46" t="s">
        <v>198</v>
      </c>
      <c r="C1438" s="47"/>
      <c r="D1438" s="47"/>
      <c r="E1438" s="125"/>
      <c r="F1438" s="47"/>
    </row>
    <row r="1439" spans="1:6" hidden="1" x14ac:dyDescent="0.25">
      <c r="A1439" s="51" t="s">
        <v>199</v>
      </c>
      <c r="B1439" s="46" t="s">
        <v>200</v>
      </c>
      <c r="C1439" s="47"/>
      <c r="D1439" s="47"/>
      <c r="E1439" s="125"/>
      <c r="F1439" s="47"/>
    </row>
    <row r="1440" spans="1:6" hidden="1" x14ac:dyDescent="0.25">
      <c r="A1440" s="51" t="s">
        <v>207</v>
      </c>
      <c r="B1440" s="46" t="s">
        <v>206</v>
      </c>
      <c r="C1440" s="47"/>
      <c r="D1440" s="47"/>
      <c r="E1440" s="125"/>
      <c r="F1440" s="47"/>
    </row>
    <row r="1441" spans="1:6" hidden="1" x14ac:dyDescent="0.25">
      <c r="A1441" s="51" t="s">
        <v>210</v>
      </c>
      <c r="B1441" s="46" t="s">
        <v>211</v>
      </c>
      <c r="C1441" s="47"/>
      <c r="D1441" s="47"/>
      <c r="E1441" s="125"/>
      <c r="F1441" s="47"/>
    </row>
    <row r="1442" spans="1:6" hidden="1" x14ac:dyDescent="0.25">
      <c r="A1442" s="51" t="s">
        <v>212</v>
      </c>
      <c r="B1442" s="46" t="s">
        <v>213</v>
      </c>
      <c r="C1442" s="47"/>
      <c r="D1442" s="47"/>
      <c r="E1442" s="125"/>
      <c r="F1442" s="47"/>
    </row>
    <row r="1443" spans="1:6" hidden="1" x14ac:dyDescent="0.25">
      <c r="A1443" s="65" t="s">
        <v>216</v>
      </c>
      <c r="B1443" s="46" t="s">
        <v>217</v>
      </c>
      <c r="C1443" s="74">
        <v>2288247</v>
      </c>
      <c r="D1443" s="74"/>
      <c r="E1443" s="124"/>
      <c r="F1443" s="75">
        <f>+E1443/C1443*100</f>
        <v>0</v>
      </c>
    </row>
    <row r="1444" spans="1:6" hidden="1" x14ac:dyDescent="0.25">
      <c r="A1444" s="51" t="s">
        <v>220</v>
      </c>
      <c r="B1444" s="46" t="s">
        <v>221</v>
      </c>
      <c r="C1444" s="47"/>
      <c r="D1444" s="47"/>
      <c r="E1444" s="125"/>
      <c r="F1444" s="47"/>
    </row>
    <row r="1445" spans="1:6" ht="25.5" hidden="1" x14ac:dyDescent="0.25">
      <c r="A1445" s="51" t="s">
        <v>222</v>
      </c>
      <c r="B1445" s="46" t="s">
        <v>223</v>
      </c>
      <c r="C1445" s="47"/>
      <c r="D1445" s="47"/>
      <c r="E1445" s="125"/>
      <c r="F1445" s="47"/>
    </row>
    <row r="1446" spans="1:6" hidden="1" x14ac:dyDescent="0.25">
      <c r="A1446" s="51" t="s">
        <v>224</v>
      </c>
      <c r="B1446" s="46" t="s">
        <v>225</v>
      </c>
      <c r="C1446" s="47"/>
      <c r="D1446" s="47"/>
      <c r="E1446" s="125"/>
      <c r="F1446" s="47"/>
    </row>
    <row r="1447" spans="1:6" hidden="1" x14ac:dyDescent="0.25">
      <c r="A1447" s="51" t="s">
        <v>226</v>
      </c>
      <c r="B1447" s="46" t="s">
        <v>227</v>
      </c>
      <c r="C1447" s="47"/>
      <c r="D1447" s="47"/>
      <c r="E1447" s="125"/>
      <c r="F1447" s="47"/>
    </row>
    <row r="1448" spans="1:6" hidden="1" x14ac:dyDescent="0.25">
      <c r="A1448" s="51" t="s">
        <v>230</v>
      </c>
      <c r="B1448" s="46" t="s">
        <v>231</v>
      </c>
      <c r="C1448" s="47"/>
      <c r="D1448" s="47"/>
      <c r="E1448" s="125"/>
      <c r="F1448" s="47"/>
    </row>
    <row r="1449" spans="1:6" hidden="1" x14ac:dyDescent="0.25">
      <c r="A1449" s="51" t="s">
        <v>232</v>
      </c>
      <c r="B1449" s="46" t="s">
        <v>233</v>
      </c>
      <c r="C1449" s="47"/>
      <c r="D1449" s="47"/>
      <c r="E1449" s="125"/>
      <c r="F1449" s="47"/>
    </row>
    <row r="1450" spans="1:6" hidden="1" x14ac:dyDescent="0.25">
      <c r="A1450" s="51" t="s">
        <v>234</v>
      </c>
      <c r="B1450" s="46" t="s">
        <v>235</v>
      </c>
      <c r="C1450" s="47"/>
      <c r="D1450" s="47"/>
      <c r="E1450" s="125"/>
      <c r="F1450" s="47"/>
    </row>
    <row r="1451" spans="1:6" ht="25.5" hidden="1" x14ac:dyDescent="0.25">
      <c r="A1451" s="51" t="s">
        <v>236</v>
      </c>
      <c r="B1451" s="46" t="s">
        <v>237</v>
      </c>
      <c r="C1451" s="47"/>
      <c r="D1451" s="47"/>
      <c r="E1451" s="125"/>
      <c r="F1451" s="47"/>
    </row>
    <row r="1452" spans="1:6" hidden="1" x14ac:dyDescent="0.25">
      <c r="A1452" s="51" t="s">
        <v>238</v>
      </c>
      <c r="B1452" s="46" t="s">
        <v>239</v>
      </c>
      <c r="C1452" s="47"/>
      <c r="D1452" s="47"/>
      <c r="E1452" s="125"/>
      <c r="F1452" s="47"/>
    </row>
    <row r="1453" spans="1:6" hidden="1" x14ac:dyDescent="0.25">
      <c r="A1453" s="51" t="s">
        <v>240</v>
      </c>
      <c r="B1453" s="46" t="s">
        <v>241</v>
      </c>
      <c r="C1453" s="47"/>
      <c r="D1453" s="47"/>
      <c r="E1453" s="125"/>
      <c r="F1453" s="47"/>
    </row>
    <row r="1454" spans="1:6" hidden="1" x14ac:dyDescent="0.25">
      <c r="A1454" s="51" t="s">
        <v>244</v>
      </c>
      <c r="B1454" s="46" t="s">
        <v>245</v>
      </c>
      <c r="C1454" s="47"/>
      <c r="D1454" s="47"/>
      <c r="E1454" s="125"/>
      <c r="F1454" s="47"/>
    </row>
    <row r="1455" spans="1:6" hidden="1" x14ac:dyDescent="0.25">
      <c r="A1455" s="51" t="s">
        <v>246</v>
      </c>
      <c r="B1455" s="46" t="s">
        <v>247</v>
      </c>
      <c r="C1455" s="47"/>
      <c r="D1455" s="47"/>
      <c r="E1455" s="125"/>
      <c r="F1455" s="47"/>
    </row>
    <row r="1456" spans="1:6" hidden="1" x14ac:dyDescent="0.25">
      <c r="A1456" s="51" t="s">
        <v>248</v>
      </c>
      <c r="B1456" s="46" t="s">
        <v>249</v>
      </c>
      <c r="C1456" s="47"/>
      <c r="D1456" s="47"/>
      <c r="E1456" s="125"/>
      <c r="F1456" s="47"/>
    </row>
    <row r="1457" spans="1:6" hidden="1" x14ac:dyDescent="0.25">
      <c r="A1457" s="51" t="s">
        <v>250</v>
      </c>
      <c r="B1457" s="46" t="s">
        <v>251</v>
      </c>
      <c r="C1457" s="47"/>
      <c r="D1457" s="47"/>
      <c r="E1457" s="125"/>
      <c r="F1457" s="47"/>
    </row>
    <row r="1458" spans="1:6" hidden="1" x14ac:dyDescent="0.25">
      <c r="A1458" s="51" t="s">
        <v>252</v>
      </c>
      <c r="B1458" s="46" t="s">
        <v>253</v>
      </c>
      <c r="C1458" s="47"/>
      <c r="D1458" s="47"/>
      <c r="E1458" s="125"/>
      <c r="F1458" s="47"/>
    </row>
    <row r="1459" spans="1:6" hidden="1" x14ac:dyDescent="0.25">
      <c r="A1459" s="51" t="s">
        <v>254</v>
      </c>
      <c r="B1459" s="46" t="s">
        <v>255</v>
      </c>
      <c r="C1459" s="47"/>
      <c r="D1459" s="47"/>
      <c r="E1459" s="125"/>
      <c r="F1459" s="47"/>
    </row>
    <row r="1460" spans="1:6" hidden="1" x14ac:dyDescent="0.25">
      <c r="A1460" s="51" t="s">
        <v>256</v>
      </c>
      <c r="B1460" s="46" t="s">
        <v>257</v>
      </c>
      <c r="C1460" s="47"/>
      <c r="D1460" s="47"/>
      <c r="E1460" s="125"/>
      <c r="F1460" s="47"/>
    </row>
    <row r="1461" spans="1:6" hidden="1" x14ac:dyDescent="0.25">
      <c r="A1461" s="51" t="s">
        <v>258</v>
      </c>
      <c r="B1461" s="46" t="s">
        <v>259</v>
      </c>
      <c r="C1461" s="47"/>
      <c r="D1461" s="47"/>
      <c r="E1461" s="125"/>
      <c r="F1461" s="47"/>
    </row>
    <row r="1462" spans="1:6" hidden="1" x14ac:dyDescent="0.25">
      <c r="A1462" s="51" t="s">
        <v>260</v>
      </c>
      <c r="B1462" s="46" t="s">
        <v>261</v>
      </c>
      <c r="C1462" s="47"/>
      <c r="D1462" s="47"/>
      <c r="E1462" s="125"/>
      <c r="F1462" s="47"/>
    </row>
    <row r="1463" spans="1:6" hidden="1" x14ac:dyDescent="0.25">
      <c r="A1463" s="51" t="s">
        <v>264</v>
      </c>
      <c r="B1463" s="46" t="s">
        <v>263</v>
      </c>
      <c r="C1463" s="47"/>
      <c r="D1463" s="47"/>
      <c r="E1463" s="125"/>
      <c r="F1463" s="47"/>
    </row>
    <row r="1464" spans="1:6" hidden="1" x14ac:dyDescent="0.25">
      <c r="A1464" s="51" t="s">
        <v>269</v>
      </c>
      <c r="B1464" s="46" t="s">
        <v>270</v>
      </c>
      <c r="C1464" s="47"/>
      <c r="D1464" s="47"/>
      <c r="E1464" s="125"/>
      <c r="F1464" s="47"/>
    </row>
    <row r="1465" spans="1:6" hidden="1" x14ac:dyDescent="0.25">
      <c r="A1465" s="51" t="s">
        <v>271</v>
      </c>
      <c r="B1465" s="46" t="s">
        <v>272</v>
      </c>
      <c r="C1465" s="47"/>
      <c r="D1465" s="47"/>
      <c r="E1465" s="125"/>
      <c r="F1465" s="47"/>
    </row>
    <row r="1466" spans="1:6" hidden="1" x14ac:dyDescent="0.25">
      <c r="A1466" s="51" t="s">
        <v>273</v>
      </c>
      <c r="B1466" s="46" t="s">
        <v>274</v>
      </c>
      <c r="C1466" s="47"/>
      <c r="D1466" s="47"/>
      <c r="E1466" s="125"/>
      <c r="F1466" s="47"/>
    </row>
    <row r="1467" spans="1:6" hidden="1" x14ac:dyDescent="0.25">
      <c r="A1467" s="51" t="s">
        <v>275</v>
      </c>
      <c r="B1467" s="46" t="s">
        <v>276</v>
      </c>
      <c r="C1467" s="47"/>
      <c r="D1467" s="47"/>
      <c r="E1467" s="125"/>
      <c r="F1467" s="47"/>
    </row>
    <row r="1468" spans="1:6" hidden="1" x14ac:dyDescent="0.25">
      <c r="A1468" s="51" t="s">
        <v>279</v>
      </c>
      <c r="B1468" s="46" t="s">
        <v>266</v>
      </c>
      <c r="C1468" s="47"/>
      <c r="D1468" s="47"/>
      <c r="E1468" s="125"/>
      <c r="F1468" s="47"/>
    </row>
    <row r="1469" spans="1:6" hidden="1" x14ac:dyDescent="0.25">
      <c r="A1469" s="65" t="s">
        <v>280</v>
      </c>
      <c r="B1469" s="46" t="s">
        <v>281</v>
      </c>
      <c r="C1469" s="74">
        <v>13171</v>
      </c>
      <c r="D1469" s="74"/>
      <c r="E1469" s="124"/>
      <c r="F1469" s="75">
        <f>+E1469/C1469*100</f>
        <v>0</v>
      </c>
    </row>
    <row r="1470" spans="1:6" hidden="1" x14ac:dyDescent="0.25">
      <c r="A1470" s="51" t="s">
        <v>290</v>
      </c>
      <c r="B1470" s="46" t="s">
        <v>291</v>
      </c>
      <c r="C1470" s="47"/>
      <c r="D1470" s="47"/>
      <c r="E1470" s="125"/>
      <c r="F1470" s="47"/>
    </row>
    <row r="1471" spans="1:6" ht="25.5" hidden="1" x14ac:dyDescent="0.25">
      <c r="A1471" s="51" t="s">
        <v>292</v>
      </c>
      <c r="B1471" s="46" t="s">
        <v>293</v>
      </c>
      <c r="C1471" s="47"/>
      <c r="D1471" s="47"/>
      <c r="E1471" s="125"/>
      <c r="F1471" s="47"/>
    </row>
    <row r="1472" spans="1:6" hidden="1" x14ac:dyDescent="0.25">
      <c r="A1472" s="51" t="s">
        <v>294</v>
      </c>
      <c r="B1472" s="46" t="s">
        <v>295</v>
      </c>
      <c r="C1472" s="47"/>
      <c r="D1472" s="47"/>
      <c r="E1472" s="125"/>
      <c r="F1472" s="47"/>
    </row>
    <row r="1473" spans="1:6" hidden="1" x14ac:dyDescent="0.25">
      <c r="A1473" s="51" t="s">
        <v>296</v>
      </c>
      <c r="B1473" s="46" t="s">
        <v>297</v>
      </c>
      <c r="C1473" s="47"/>
      <c r="D1473" s="47"/>
      <c r="E1473" s="125"/>
      <c r="F1473" s="47"/>
    </row>
    <row r="1474" spans="1:6" ht="25.5" hidden="1" x14ac:dyDescent="0.25">
      <c r="A1474" s="65" t="s">
        <v>313</v>
      </c>
      <c r="B1474" s="46" t="s">
        <v>314</v>
      </c>
      <c r="C1474" s="74">
        <v>92612</v>
      </c>
      <c r="D1474" s="74"/>
      <c r="E1474" s="124"/>
      <c r="F1474" s="75">
        <f>+E1474/C1474*100</f>
        <v>0</v>
      </c>
    </row>
    <row r="1475" spans="1:6" ht="25.5" hidden="1" x14ac:dyDescent="0.25">
      <c r="A1475" s="51" t="s">
        <v>338</v>
      </c>
      <c r="B1475" s="46" t="s">
        <v>82</v>
      </c>
      <c r="C1475" s="47"/>
      <c r="D1475" s="47"/>
      <c r="E1475" s="125"/>
      <c r="F1475" s="47"/>
    </row>
    <row r="1476" spans="1:6" ht="25.5" hidden="1" x14ac:dyDescent="0.25">
      <c r="A1476" s="65" t="s">
        <v>342</v>
      </c>
      <c r="B1476" s="46" t="s">
        <v>343</v>
      </c>
      <c r="C1476" s="74">
        <v>1327</v>
      </c>
      <c r="D1476" s="74"/>
      <c r="E1476" s="124"/>
      <c r="F1476" s="75">
        <f>+E1476/C1476*100</f>
        <v>0</v>
      </c>
    </row>
    <row r="1477" spans="1:6" hidden="1" x14ac:dyDescent="0.25">
      <c r="A1477" s="51" t="s">
        <v>352</v>
      </c>
      <c r="B1477" s="46" t="s">
        <v>353</v>
      </c>
      <c r="C1477" s="47"/>
      <c r="D1477" s="47"/>
      <c r="E1477" s="125"/>
      <c r="F1477" s="47"/>
    </row>
    <row r="1478" spans="1:6" hidden="1" x14ac:dyDescent="0.25">
      <c r="A1478" s="51" t="s">
        <v>354</v>
      </c>
      <c r="B1478" s="46" t="s">
        <v>355</v>
      </c>
      <c r="C1478" s="47"/>
      <c r="D1478" s="47"/>
      <c r="E1478" s="125"/>
      <c r="F1478" s="47"/>
    </row>
    <row r="1479" spans="1:6" hidden="1" x14ac:dyDescent="0.25">
      <c r="A1479" s="65" t="s">
        <v>358</v>
      </c>
      <c r="B1479" s="46" t="s">
        <v>359</v>
      </c>
      <c r="C1479" s="74">
        <v>6827</v>
      </c>
      <c r="D1479" s="74"/>
      <c r="E1479" s="124"/>
      <c r="F1479" s="75">
        <f>+E1479/C1479*100</f>
        <v>0</v>
      </c>
    </row>
    <row r="1480" spans="1:6" hidden="1" x14ac:dyDescent="0.25">
      <c r="A1480" s="51" t="s">
        <v>361</v>
      </c>
      <c r="B1480" s="46" t="s">
        <v>362</v>
      </c>
      <c r="C1480" s="47"/>
      <c r="D1480" s="47"/>
      <c r="E1480" s="125"/>
      <c r="F1480" s="47"/>
    </row>
    <row r="1481" spans="1:6" hidden="1" x14ac:dyDescent="0.25">
      <c r="A1481" s="51" t="s">
        <v>363</v>
      </c>
      <c r="B1481" s="46" t="s">
        <v>364</v>
      </c>
      <c r="C1481" s="47"/>
      <c r="D1481" s="47"/>
      <c r="E1481" s="125"/>
      <c r="F1481" s="47"/>
    </row>
    <row r="1482" spans="1:6" hidden="1" x14ac:dyDescent="0.25">
      <c r="A1482" s="51" t="s">
        <v>376</v>
      </c>
      <c r="B1482" s="46" t="s">
        <v>377</v>
      </c>
      <c r="C1482" s="47"/>
      <c r="D1482" s="47"/>
      <c r="E1482" s="125"/>
      <c r="F1482" s="47"/>
    </row>
    <row r="1483" spans="1:6" ht="25.5" hidden="1" x14ac:dyDescent="0.25">
      <c r="A1483" s="65" t="s">
        <v>387</v>
      </c>
      <c r="B1483" s="46" t="s">
        <v>388</v>
      </c>
      <c r="C1483" s="74">
        <v>3985</v>
      </c>
      <c r="D1483" s="74"/>
      <c r="E1483" s="124"/>
      <c r="F1483" s="75">
        <f>+E1483/C1483*100</f>
        <v>0</v>
      </c>
    </row>
    <row r="1484" spans="1:6" hidden="1" x14ac:dyDescent="0.25">
      <c r="A1484" s="51" t="s">
        <v>394</v>
      </c>
      <c r="B1484" s="46" t="s">
        <v>395</v>
      </c>
      <c r="C1484" s="47"/>
      <c r="D1484" s="47"/>
      <c r="E1484" s="125"/>
      <c r="F1484" s="47"/>
    </row>
    <row r="1485" spans="1:6" ht="25.5" hidden="1" x14ac:dyDescent="0.25">
      <c r="A1485" s="65" t="s">
        <v>399</v>
      </c>
      <c r="B1485" s="46" t="s">
        <v>400</v>
      </c>
      <c r="C1485" s="74">
        <v>323663</v>
      </c>
      <c r="D1485" s="74"/>
      <c r="E1485" s="124"/>
      <c r="F1485" s="75">
        <f>+E1485/C1485*100</f>
        <v>0</v>
      </c>
    </row>
    <row r="1486" spans="1:6" hidden="1" x14ac:dyDescent="0.25">
      <c r="A1486" s="51" t="s">
        <v>409</v>
      </c>
      <c r="B1486" s="46" t="s">
        <v>173</v>
      </c>
      <c r="C1486" s="47"/>
      <c r="D1486" s="47"/>
      <c r="E1486" s="125"/>
      <c r="F1486" s="47"/>
    </row>
    <row r="1487" spans="1:6" hidden="1" x14ac:dyDescent="0.25">
      <c r="A1487" s="51" t="s">
        <v>410</v>
      </c>
      <c r="B1487" s="46" t="s">
        <v>411</v>
      </c>
      <c r="C1487" s="47"/>
      <c r="D1487" s="47"/>
      <c r="E1487" s="125"/>
      <c r="F1487" s="47"/>
    </row>
    <row r="1488" spans="1:6" hidden="1" x14ac:dyDescent="0.25">
      <c r="A1488" s="51" t="s">
        <v>412</v>
      </c>
      <c r="B1488" s="46" t="s">
        <v>174</v>
      </c>
      <c r="C1488" s="47"/>
      <c r="D1488" s="47"/>
      <c r="E1488" s="125"/>
      <c r="F1488" s="47"/>
    </row>
    <row r="1489" spans="1:6" hidden="1" x14ac:dyDescent="0.25">
      <c r="A1489" s="51" t="s">
        <v>413</v>
      </c>
      <c r="B1489" s="46" t="s">
        <v>414</v>
      </c>
      <c r="C1489" s="47"/>
      <c r="D1489" s="47"/>
      <c r="E1489" s="125"/>
      <c r="F1489" s="47"/>
    </row>
    <row r="1490" spans="1:6" hidden="1" x14ac:dyDescent="0.25">
      <c r="A1490" s="51" t="s">
        <v>415</v>
      </c>
      <c r="B1490" s="46" t="s">
        <v>416</v>
      </c>
      <c r="C1490" s="47"/>
      <c r="D1490" s="47"/>
      <c r="E1490" s="125"/>
      <c r="F1490" s="47"/>
    </row>
    <row r="1491" spans="1:6" hidden="1" x14ac:dyDescent="0.25">
      <c r="A1491" s="51" t="s">
        <v>418</v>
      </c>
      <c r="B1491" s="46" t="s">
        <v>178</v>
      </c>
      <c r="C1491" s="47"/>
      <c r="D1491" s="47"/>
      <c r="E1491" s="125"/>
      <c r="F1491" s="47"/>
    </row>
    <row r="1492" spans="1:6" hidden="1" x14ac:dyDescent="0.25">
      <c r="A1492" s="51" t="s">
        <v>425</v>
      </c>
      <c r="B1492" s="46" t="s">
        <v>426</v>
      </c>
      <c r="C1492" s="47"/>
      <c r="D1492" s="47"/>
      <c r="E1492" s="125"/>
      <c r="F1492" s="47"/>
    </row>
    <row r="1493" spans="1:6" hidden="1" x14ac:dyDescent="0.25">
      <c r="A1493" s="51" t="s">
        <v>438</v>
      </c>
      <c r="B1493" s="46" t="s">
        <v>439</v>
      </c>
      <c r="C1493" s="47"/>
      <c r="D1493" s="47"/>
      <c r="E1493" s="125"/>
      <c r="F1493" s="47"/>
    </row>
    <row r="1494" spans="1:6" ht="25.5" hidden="1" x14ac:dyDescent="0.25">
      <c r="A1494" s="65" t="s">
        <v>456</v>
      </c>
      <c r="B1494" s="46" t="s">
        <v>457</v>
      </c>
      <c r="C1494" s="74">
        <v>85500</v>
      </c>
      <c r="D1494" s="74"/>
      <c r="E1494" s="124"/>
      <c r="F1494" s="75">
        <f>+E1494/C1494*100</f>
        <v>0</v>
      </c>
    </row>
    <row r="1495" spans="1:6" hidden="1" x14ac:dyDescent="0.25">
      <c r="A1495" s="51" t="s">
        <v>460</v>
      </c>
      <c r="B1495" s="46" t="s">
        <v>459</v>
      </c>
      <c r="C1495" s="47"/>
      <c r="D1495" s="47"/>
      <c r="E1495" s="125"/>
      <c r="F1495" s="47"/>
    </row>
    <row r="1496" spans="1:6" hidden="1" x14ac:dyDescent="0.25">
      <c r="A1496" s="51" t="s">
        <v>463</v>
      </c>
      <c r="B1496" s="46" t="s">
        <v>462</v>
      </c>
      <c r="C1496" s="47"/>
      <c r="D1496" s="47"/>
      <c r="E1496" s="125"/>
      <c r="F1496" s="47"/>
    </row>
    <row r="1497" spans="1:6" hidden="1" x14ac:dyDescent="0.25">
      <c r="A1497" s="48" t="s">
        <v>444</v>
      </c>
      <c r="B1497" s="46" t="s">
        <v>484</v>
      </c>
      <c r="C1497" s="74">
        <v>10142552</v>
      </c>
      <c r="D1497" s="74"/>
      <c r="E1497" s="124"/>
      <c r="F1497" s="75">
        <f t="shared" ref="F1497:F1498" si="50">+E1497/C1497*100</f>
        <v>0</v>
      </c>
    </row>
    <row r="1498" spans="1:6" hidden="1" x14ac:dyDescent="0.25">
      <c r="A1498" s="65" t="s">
        <v>193</v>
      </c>
      <c r="B1498" s="46" t="s">
        <v>194</v>
      </c>
      <c r="C1498" s="74">
        <v>3529415</v>
      </c>
      <c r="D1498" s="74"/>
      <c r="E1498" s="124"/>
      <c r="F1498" s="75">
        <f t="shared" si="50"/>
        <v>0</v>
      </c>
    </row>
    <row r="1499" spans="1:6" hidden="1" x14ac:dyDescent="0.25">
      <c r="A1499" s="51" t="s">
        <v>197</v>
      </c>
      <c r="B1499" s="46" t="s">
        <v>198</v>
      </c>
      <c r="C1499" s="47"/>
      <c r="D1499" s="47"/>
      <c r="E1499" s="125"/>
      <c r="F1499" s="47"/>
    </row>
    <row r="1500" spans="1:6" hidden="1" x14ac:dyDescent="0.25">
      <c r="A1500" s="51" t="s">
        <v>199</v>
      </c>
      <c r="B1500" s="46" t="s">
        <v>200</v>
      </c>
      <c r="C1500" s="47"/>
      <c r="D1500" s="47"/>
      <c r="E1500" s="125"/>
      <c r="F1500" s="47"/>
    </row>
    <row r="1501" spans="1:6" hidden="1" x14ac:dyDescent="0.25">
      <c r="A1501" s="51" t="s">
        <v>201</v>
      </c>
      <c r="B1501" s="46" t="s">
        <v>202</v>
      </c>
      <c r="C1501" s="47"/>
      <c r="D1501" s="47"/>
      <c r="E1501" s="125"/>
      <c r="F1501" s="47"/>
    </row>
    <row r="1502" spans="1:6" hidden="1" x14ac:dyDescent="0.25">
      <c r="A1502" s="51" t="s">
        <v>207</v>
      </c>
      <c r="B1502" s="46" t="s">
        <v>206</v>
      </c>
      <c r="C1502" s="47"/>
      <c r="D1502" s="47"/>
      <c r="E1502" s="125"/>
      <c r="F1502" s="47"/>
    </row>
    <row r="1503" spans="1:6" hidden="1" x14ac:dyDescent="0.25">
      <c r="A1503" s="51" t="s">
        <v>210</v>
      </c>
      <c r="B1503" s="46" t="s">
        <v>211</v>
      </c>
      <c r="C1503" s="47"/>
      <c r="D1503" s="47"/>
      <c r="E1503" s="125"/>
      <c r="F1503" s="47"/>
    </row>
    <row r="1504" spans="1:6" hidden="1" x14ac:dyDescent="0.25">
      <c r="A1504" s="51" t="s">
        <v>212</v>
      </c>
      <c r="B1504" s="46" t="s">
        <v>213</v>
      </c>
      <c r="C1504" s="47"/>
      <c r="D1504" s="47"/>
      <c r="E1504" s="125"/>
      <c r="F1504" s="47"/>
    </row>
    <row r="1505" spans="1:6" hidden="1" x14ac:dyDescent="0.25">
      <c r="A1505" s="65" t="s">
        <v>216</v>
      </c>
      <c r="B1505" s="46" t="s">
        <v>217</v>
      </c>
      <c r="C1505" s="74">
        <v>3865662</v>
      </c>
      <c r="D1505" s="74"/>
      <c r="E1505" s="124"/>
      <c r="F1505" s="75">
        <f>+E1505/C1505*100</f>
        <v>0</v>
      </c>
    </row>
    <row r="1506" spans="1:6" hidden="1" x14ac:dyDescent="0.25">
      <c r="A1506" s="51" t="s">
        <v>220</v>
      </c>
      <c r="B1506" s="46" t="s">
        <v>221</v>
      </c>
      <c r="C1506" s="47"/>
      <c r="D1506" s="47"/>
      <c r="E1506" s="125"/>
      <c r="F1506" s="47"/>
    </row>
    <row r="1507" spans="1:6" ht="25.5" hidden="1" x14ac:dyDescent="0.25">
      <c r="A1507" s="51" t="s">
        <v>222</v>
      </c>
      <c r="B1507" s="46" t="s">
        <v>223</v>
      </c>
      <c r="C1507" s="47"/>
      <c r="D1507" s="47"/>
      <c r="E1507" s="125"/>
      <c r="F1507" s="47"/>
    </row>
    <row r="1508" spans="1:6" hidden="1" x14ac:dyDescent="0.25">
      <c r="A1508" s="51" t="s">
        <v>224</v>
      </c>
      <c r="B1508" s="46" t="s">
        <v>225</v>
      </c>
      <c r="C1508" s="47"/>
      <c r="D1508" s="47"/>
      <c r="E1508" s="125"/>
      <c r="F1508" s="47"/>
    </row>
    <row r="1509" spans="1:6" hidden="1" x14ac:dyDescent="0.25">
      <c r="A1509" s="51" t="s">
        <v>226</v>
      </c>
      <c r="B1509" s="46" t="s">
        <v>227</v>
      </c>
      <c r="C1509" s="47"/>
      <c r="D1509" s="47"/>
      <c r="E1509" s="125"/>
      <c r="F1509" s="47"/>
    </row>
    <row r="1510" spans="1:6" hidden="1" x14ac:dyDescent="0.25">
      <c r="A1510" s="51" t="s">
        <v>230</v>
      </c>
      <c r="B1510" s="46" t="s">
        <v>231</v>
      </c>
      <c r="C1510" s="47"/>
      <c r="D1510" s="47"/>
      <c r="E1510" s="125"/>
      <c r="F1510" s="47"/>
    </row>
    <row r="1511" spans="1:6" hidden="1" x14ac:dyDescent="0.25">
      <c r="A1511" s="51" t="s">
        <v>232</v>
      </c>
      <c r="B1511" s="46" t="s">
        <v>233</v>
      </c>
      <c r="C1511" s="47"/>
      <c r="D1511" s="47"/>
      <c r="E1511" s="125"/>
      <c r="F1511" s="47"/>
    </row>
    <row r="1512" spans="1:6" hidden="1" x14ac:dyDescent="0.25">
      <c r="A1512" s="51" t="s">
        <v>234</v>
      </c>
      <c r="B1512" s="46" t="s">
        <v>235</v>
      </c>
      <c r="C1512" s="47"/>
      <c r="D1512" s="47"/>
      <c r="E1512" s="125"/>
      <c r="F1512" s="47"/>
    </row>
    <row r="1513" spans="1:6" ht="25.5" hidden="1" x14ac:dyDescent="0.25">
      <c r="A1513" s="51" t="s">
        <v>236</v>
      </c>
      <c r="B1513" s="46" t="s">
        <v>237</v>
      </c>
      <c r="C1513" s="47"/>
      <c r="D1513" s="47"/>
      <c r="E1513" s="125"/>
      <c r="F1513" s="47"/>
    </row>
    <row r="1514" spans="1:6" hidden="1" x14ac:dyDescent="0.25">
      <c r="A1514" s="51" t="s">
        <v>238</v>
      </c>
      <c r="B1514" s="46" t="s">
        <v>239</v>
      </c>
      <c r="C1514" s="47"/>
      <c r="D1514" s="47"/>
      <c r="E1514" s="125"/>
      <c r="F1514" s="47"/>
    </row>
    <row r="1515" spans="1:6" hidden="1" x14ac:dyDescent="0.25">
      <c r="A1515" s="51" t="s">
        <v>240</v>
      </c>
      <c r="B1515" s="46" t="s">
        <v>241</v>
      </c>
      <c r="C1515" s="47"/>
      <c r="D1515" s="47"/>
      <c r="E1515" s="125"/>
      <c r="F1515" s="47"/>
    </row>
    <row r="1516" spans="1:6" hidden="1" x14ac:dyDescent="0.25">
      <c r="A1516" s="51" t="s">
        <v>244</v>
      </c>
      <c r="B1516" s="46" t="s">
        <v>245</v>
      </c>
      <c r="C1516" s="47"/>
      <c r="D1516" s="47"/>
      <c r="E1516" s="125"/>
      <c r="F1516" s="47"/>
    </row>
    <row r="1517" spans="1:6" hidden="1" x14ac:dyDescent="0.25">
      <c r="A1517" s="51" t="s">
        <v>246</v>
      </c>
      <c r="B1517" s="46" t="s">
        <v>247</v>
      </c>
      <c r="C1517" s="47"/>
      <c r="D1517" s="47"/>
      <c r="E1517" s="125"/>
      <c r="F1517" s="47"/>
    </row>
    <row r="1518" spans="1:6" hidden="1" x14ac:dyDescent="0.25">
      <c r="A1518" s="51" t="s">
        <v>248</v>
      </c>
      <c r="B1518" s="46" t="s">
        <v>249</v>
      </c>
      <c r="C1518" s="47"/>
      <c r="D1518" s="47"/>
      <c r="E1518" s="125"/>
      <c r="F1518" s="47"/>
    </row>
    <row r="1519" spans="1:6" hidden="1" x14ac:dyDescent="0.25">
      <c r="A1519" s="51" t="s">
        <v>250</v>
      </c>
      <c r="B1519" s="46" t="s">
        <v>251</v>
      </c>
      <c r="C1519" s="47"/>
      <c r="D1519" s="47"/>
      <c r="E1519" s="125"/>
      <c r="F1519" s="47"/>
    </row>
    <row r="1520" spans="1:6" hidden="1" x14ac:dyDescent="0.25">
      <c r="A1520" s="51" t="s">
        <v>252</v>
      </c>
      <c r="B1520" s="46" t="s">
        <v>253</v>
      </c>
      <c r="C1520" s="47"/>
      <c r="D1520" s="47"/>
      <c r="E1520" s="125"/>
      <c r="F1520" s="47"/>
    </row>
    <row r="1521" spans="1:6" hidden="1" x14ac:dyDescent="0.25">
      <c r="A1521" s="51" t="s">
        <v>254</v>
      </c>
      <c r="B1521" s="46" t="s">
        <v>255</v>
      </c>
      <c r="C1521" s="47"/>
      <c r="D1521" s="47"/>
      <c r="E1521" s="125"/>
      <c r="F1521" s="47"/>
    </row>
    <row r="1522" spans="1:6" hidden="1" x14ac:dyDescent="0.25">
      <c r="A1522" s="51" t="s">
        <v>256</v>
      </c>
      <c r="B1522" s="46" t="s">
        <v>257</v>
      </c>
      <c r="C1522" s="47"/>
      <c r="D1522" s="47"/>
      <c r="E1522" s="125"/>
      <c r="F1522" s="47"/>
    </row>
    <row r="1523" spans="1:6" hidden="1" x14ac:dyDescent="0.25">
      <c r="A1523" s="51" t="s">
        <v>258</v>
      </c>
      <c r="B1523" s="46" t="s">
        <v>259</v>
      </c>
      <c r="C1523" s="47"/>
      <c r="D1523" s="47"/>
      <c r="E1523" s="125"/>
      <c r="F1523" s="47"/>
    </row>
    <row r="1524" spans="1:6" hidden="1" x14ac:dyDescent="0.25">
      <c r="A1524" s="51" t="s">
        <v>260</v>
      </c>
      <c r="B1524" s="46" t="s">
        <v>261</v>
      </c>
      <c r="C1524" s="47"/>
      <c r="D1524" s="47"/>
      <c r="E1524" s="125"/>
      <c r="F1524" s="47"/>
    </row>
    <row r="1525" spans="1:6" hidden="1" x14ac:dyDescent="0.25">
      <c r="A1525" s="51" t="s">
        <v>264</v>
      </c>
      <c r="B1525" s="46" t="s">
        <v>263</v>
      </c>
      <c r="C1525" s="47"/>
      <c r="D1525" s="47"/>
      <c r="E1525" s="125"/>
      <c r="F1525" s="47"/>
    </row>
    <row r="1526" spans="1:6" ht="25.5" hidden="1" x14ac:dyDescent="0.25">
      <c r="A1526" s="51" t="s">
        <v>267</v>
      </c>
      <c r="B1526" s="46" t="s">
        <v>268</v>
      </c>
      <c r="C1526" s="47"/>
      <c r="D1526" s="47"/>
      <c r="E1526" s="125"/>
      <c r="F1526" s="47"/>
    </row>
    <row r="1527" spans="1:6" hidden="1" x14ac:dyDescent="0.25">
      <c r="A1527" s="51" t="s">
        <v>269</v>
      </c>
      <c r="B1527" s="46" t="s">
        <v>270</v>
      </c>
      <c r="C1527" s="47"/>
      <c r="D1527" s="47"/>
      <c r="E1527" s="125"/>
      <c r="F1527" s="47"/>
    </row>
    <row r="1528" spans="1:6" hidden="1" x14ac:dyDescent="0.25">
      <c r="A1528" s="51" t="s">
        <v>271</v>
      </c>
      <c r="B1528" s="46" t="s">
        <v>272</v>
      </c>
      <c r="C1528" s="47"/>
      <c r="D1528" s="47"/>
      <c r="E1528" s="125"/>
      <c r="F1528" s="47"/>
    </row>
    <row r="1529" spans="1:6" hidden="1" x14ac:dyDescent="0.25">
      <c r="A1529" s="51" t="s">
        <v>273</v>
      </c>
      <c r="B1529" s="46" t="s">
        <v>274</v>
      </c>
      <c r="C1529" s="47"/>
      <c r="D1529" s="47"/>
      <c r="E1529" s="125"/>
      <c r="F1529" s="47"/>
    </row>
    <row r="1530" spans="1:6" hidden="1" x14ac:dyDescent="0.25">
      <c r="A1530" s="51" t="s">
        <v>275</v>
      </c>
      <c r="B1530" s="46" t="s">
        <v>276</v>
      </c>
      <c r="C1530" s="47"/>
      <c r="D1530" s="47"/>
      <c r="E1530" s="125"/>
      <c r="F1530" s="47"/>
    </row>
    <row r="1531" spans="1:6" hidden="1" x14ac:dyDescent="0.25">
      <c r="A1531" s="51" t="s">
        <v>277</v>
      </c>
      <c r="B1531" s="46" t="s">
        <v>278</v>
      </c>
      <c r="C1531" s="47"/>
      <c r="D1531" s="47"/>
      <c r="E1531" s="125"/>
      <c r="F1531" s="47"/>
    </row>
    <row r="1532" spans="1:6" hidden="1" x14ac:dyDescent="0.25">
      <c r="A1532" s="51" t="s">
        <v>279</v>
      </c>
      <c r="B1532" s="46" t="s">
        <v>266</v>
      </c>
      <c r="C1532" s="47"/>
      <c r="D1532" s="47"/>
      <c r="E1532" s="125"/>
      <c r="F1532" s="47"/>
    </row>
    <row r="1533" spans="1:6" hidden="1" x14ac:dyDescent="0.25">
      <c r="A1533" s="65" t="s">
        <v>280</v>
      </c>
      <c r="B1533" s="46" t="s">
        <v>281</v>
      </c>
      <c r="C1533" s="74">
        <v>19247</v>
      </c>
      <c r="D1533" s="74"/>
      <c r="E1533" s="124"/>
      <c r="F1533" s="75">
        <f>+E1533/C1533*100</f>
        <v>0</v>
      </c>
    </row>
    <row r="1534" spans="1:6" hidden="1" x14ac:dyDescent="0.25">
      <c r="A1534" s="51" t="s">
        <v>290</v>
      </c>
      <c r="B1534" s="46" t="s">
        <v>291</v>
      </c>
      <c r="C1534" s="47"/>
      <c r="D1534" s="47"/>
      <c r="E1534" s="125"/>
      <c r="F1534" s="47"/>
    </row>
    <row r="1535" spans="1:6" ht="25.5" hidden="1" x14ac:dyDescent="0.25">
      <c r="A1535" s="51" t="s">
        <v>292</v>
      </c>
      <c r="B1535" s="46" t="s">
        <v>293</v>
      </c>
      <c r="C1535" s="47"/>
      <c r="D1535" s="47"/>
      <c r="E1535" s="125"/>
      <c r="F1535" s="47"/>
    </row>
    <row r="1536" spans="1:6" hidden="1" x14ac:dyDescent="0.25">
      <c r="A1536" s="51" t="s">
        <v>294</v>
      </c>
      <c r="B1536" s="46" t="s">
        <v>295</v>
      </c>
      <c r="C1536" s="47"/>
      <c r="D1536" s="47"/>
      <c r="E1536" s="125"/>
      <c r="F1536" s="47"/>
    </row>
    <row r="1537" spans="1:6" hidden="1" x14ac:dyDescent="0.25">
      <c r="A1537" s="51" t="s">
        <v>296</v>
      </c>
      <c r="B1537" s="46" t="s">
        <v>297</v>
      </c>
      <c r="C1537" s="47"/>
      <c r="D1537" s="47"/>
      <c r="E1537" s="125"/>
      <c r="F1537" s="47"/>
    </row>
    <row r="1538" spans="1:6" ht="25.5" hidden="1" x14ac:dyDescent="0.25">
      <c r="A1538" s="65" t="s">
        <v>313</v>
      </c>
      <c r="B1538" s="46" t="s">
        <v>314</v>
      </c>
      <c r="C1538" s="74">
        <v>329630</v>
      </c>
      <c r="D1538" s="74"/>
      <c r="E1538" s="124"/>
      <c r="F1538" s="75">
        <f>+E1538/C1538*100</f>
        <v>0</v>
      </c>
    </row>
    <row r="1539" spans="1:6" ht="25.5" hidden="1" x14ac:dyDescent="0.25">
      <c r="A1539" s="51" t="s">
        <v>338</v>
      </c>
      <c r="B1539" s="46" t="s">
        <v>82</v>
      </c>
      <c r="C1539" s="47"/>
      <c r="D1539" s="47"/>
      <c r="E1539" s="125"/>
      <c r="F1539" s="47"/>
    </row>
    <row r="1540" spans="1:6" ht="25.5" hidden="1" x14ac:dyDescent="0.25">
      <c r="A1540" s="65" t="s">
        <v>342</v>
      </c>
      <c r="B1540" s="46" t="s">
        <v>343</v>
      </c>
      <c r="C1540" s="74">
        <v>42574</v>
      </c>
      <c r="D1540" s="74"/>
      <c r="E1540" s="124"/>
      <c r="F1540" s="75">
        <f>+E1540/C1540*100</f>
        <v>0</v>
      </c>
    </row>
    <row r="1541" spans="1:6" hidden="1" x14ac:dyDescent="0.25">
      <c r="A1541" s="51" t="s">
        <v>352</v>
      </c>
      <c r="B1541" s="46" t="s">
        <v>353</v>
      </c>
      <c r="C1541" s="47"/>
      <c r="D1541" s="47"/>
      <c r="E1541" s="125"/>
      <c r="F1541" s="47"/>
    </row>
    <row r="1542" spans="1:6" hidden="1" x14ac:dyDescent="0.25">
      <c r="A1542" s="51" t="s">
        <v>354</v>
      </c>
      <c r="B1542" s="46" t="s">
        <v>355</v>
      </c>
      <c r="C1542" s="47"/>
      <c r="D1542" s="47"/>
      <c r="E1542" s="125"/>
      <c r="F1542" s="47"/>
    </row>
    <row r="1543" spans="1:6" hidden="1" x14ac:dyDescent="0.25">
      <c r="A1543" s="65" t="s">
        <v>358</v>
      </c>
      <c r="B1543" s="46" t="s">
        <v>359</v>
      </c>
      <c r="C1543" s="74">
        <v>11614</v>
      </c>
      <c r="D1543" s="74"/>
      <c r="E1543" s="124"/>
      <c r="F1543" s="75">
        <f>+E1543/C1543*100</f>
        <v>0</v>
      </c>
    </row>
    <row r="1544" spans="1:6" hidden="1" x14ac:dyDescent="0.25">
      <c r="A1544" s="51" t="s">
        <v>361</v>
      </c>
      <c r="B1544" s="46" t="s">
        <v>362</v>
      </c>
      <c r="C1544" s="47"/>
      <c r="D1544" s="47"/>
      <c r="E1544" s="125"/>
      <c r="F1544" s="47"/>
    </row>
    <row r="1545" spans="1:6" hidden="1" x14ac:dyDescent="0.25">
      <c r="A1545" s="51" t="s">
        <v>363</v>
      </c>
      <c r="B1545" s="46" t="s">
        <v>364</v>
      </c>
      <c r="C1545" s="47"/>
      <c r="D1545" s="47"/>
      <c r="E1545" s="125"/>
      <c r="F1545" s="47"/>
    </row>
    <row r="1546" spans="1:6" hidden="1" x14ac:dyDescent="0.25">
      <c r="A1546" s="51" t="s">
        <v>384</v>
      </c>
      <c r="B1546" s="46" t="s">
        <v>146</v>
      </c>
      <c r="C1546" s="47"/>
      <c r="D1546" s="47"/>
      <c r="E1546" s="125"/>
      <c r="F1546" s="47"/>
    </row>
    <row r="1547" spans="1:6" ht="25.5" hidden="1" x14ac:dyDescent="0.25">
      <c r="A1547" s="65" t="s">
        <v>387</v>
      </c>
      <c r="B1547" s="46" t="s">
        <v>388</v>
      </c>
      <c r="C1547" s="74">
        <v>30600</v>
      </c>
      <c r="D1547" s="74"/>
      <c r="E1547" s="124"/>
      <c r="F1547" s="75">
        <f>+E1547/C1547*100</f>
        <v>0</v>
      </c>
    </row>
    <row r="1548" spans="1:6" hidden="1" x14ac:dyDescent="0.25">
      <c r="A1548" s="51" t="s">
        <v>394</v>
      </c>
      <c r="B1548" s="46" t="s">
        <v>395</v>
      </c>
      <c r="C1548" s="47"/>
      <c r="D1548" s="47"/>
      <c r="E1548" s="125"/>
      <c r="F1548" s="47"/>
    </row>
    <row r="1549" spans="1:6" ht="25.5" hidden="1" x14ac:dyDescent="0.25">
      <c r="A1549" s="65" t="s">
        <v>399</v>
      </c>
      <c r="B1549" s="46" t="s">
        <v>400</v>
      </c>
      <c r="C1549" s="74">
        <v>90000</v>
      </c>
      <c r="D1549" s="74"/>
      <c r="E1549" s="124"/>
      <c r="F1549" s="75">
        <f>+E1549/C1549*100</f>
        <v>0</v>
      </c>
    </row>
    <row r="1550" spans="1:6" hidden="1" x14ac:dyDescent="0.25">
      <c r="A1550" s="51" t="s">
        <v>405</v>
      </c>
      <c r="B1550" s="46" t="s">
        <v>406</v>
      </c>
      <c r="C1550" s="47"/>
      <c r="D1550" s="47"/>
      <c r="E1550" s="125"/>
      <c r="F1550" s="47"/>
    </row>
    <row r="1551" spans="1:6" hidden="1" x14ac:dyDescent="0.25">
      <c r="A1551" s="51" t="s">
        <v>409</v>
      </c>
      <c r="B1551" s="46" t="s">
        <v>173</v>
      </c>
      <c r="C1551" s="47"/>
      <c r="D1551" s="47"/>
      <c r="E1551" s="125"/>
      <c r="F1551" s="47"/>
    </row>
    <row r="1552" spans="1:6" hidden="1" x14ac:dyDescent="0.25">
      <c r="A1552" s="51" t="s">
        <v>410</v>
      </c>
      <c r="B1552" s="46" t="s">
        <v>411</v>
      </c>
      <c r="C1552" s="47"/>
      <c r="D1552" s="47"/>
      <c r="E1552" s="125"/>
      <c r="F1552" s="47"/>
    </row>
    <row r="1553" spans="1:6" hidden="1" x14ac:dyDescent="0.25">
      <c r="A1553" s="51" t="s">
        <v>412</v>
      </c>
      <c r="B1553" s="46" t="s">
        <v>174</v>
      </c>
      <c r="C1553" s="47"/>
      <c r="D1553" s="47"/>
      <c r="E1553" s="125"/>
      <c r="F1553" s="47"/>
    </row>
    <row r="1554" spans="1:6" hidden="1" x14ac:dyDescent="0.25">
      <c r="A1554" s="51" t="s">
        <v>413</v>
      </c>
      <c r="B1554" s="46" t="s">
        <v>414</v>
      </c>
      <c r="C1554" s="47"/>
      <c r="D1554" s="47"/>
      <c r="E1554" s="125"/>
      <c r="F1554" s="47"/>
    </row>
    <row r="1555" spans="1:6" hidden="1" x14ac:dyDescent="0.25">
      <c r="A1555" s="51" t="s">
        <v>415</v>
      </c>
      <c r="B1555" s="46" t="s">
        <v>416</v>
      </c>
      <c r="C1555" s="47"/>
      <c r="D1555" s="47"/>
      <c r="E1555" s="125"/>
      <c r="F1555" s="47"/>
    </row>
    <row r="1556" spans="1:6" hidden="1" x14ac:dyDescent="0.25">
      <c r="A1556" s="51" t="s">
        <v>417</v>
      </c>
      <c r="B1556" s="46" t="s">
        <v>176</v>
      </c>
      <c r="C1556" s="47"/>
      <c r="D1556" s="47"/>
      <c r="E1556" s="125"/>
      <c r="F1556" s="47"/>
    </row>
    <row r="1557" spans="1:6" hidden="1" x14ac:dyDescent="0.25">
      <c r="A1557" s="51" t="s">
        <v>418</v>
      </c>
      <c r="B1557" s="46" t="s">
        <v>178</v>
      </c>
      <c r="C1557" s="47"/>
      <c r="D1557" s="47"/>
      <c r="E1557" s="125"/>
      <c r="F1557" s="47"/>
    </row>
    <row r="1558" spans="1:6" hidden="1" x14ac:dyDescent="0.25">
      <c r="A1558" s="51" t="s">
        <v>425</v>
      </c>
      <c r="B1558" s="46" t="s">
        <v>426</v>
      </c>
      <c r="C1558" s="47"/>
      <c r="D1558" s="47"/>
      <c r="E1558" s="125"/>
      <c r="F1558" s="47"/>
    </row>
    <row r="1559" spans="1:6" hidden="1" x14ac:dyDescent="0.25">
      <c r="A1559" s="51" t="s">
        <v>438</v>
      </c>
      <c r="B1559" s="46" t="s">
        <v>439</v>
      </c>
      <c r="C1559" s="47"/>
      <c r="D1559" s="47"/>
      <c r="E1559" s="125"/>
      <c r="F1559" s="47"/>
    </row>
    <row r="1560" spans="1:6" ht="25.5" hidden="1" x14ac:dyDescent="0.25">
      <c r="A1560" s="65" t="s">
        <v>456</v>
      </c>
      <c r="B1560" s="46" t="s">
        <v>457</v>
      </c>
      <c r="C1560" s="74">
        <v>540400</v>
      </c>
      <c r="D1560" s="74"/>
      <c r="E1560" s="124"/>
      <c r="F1560" s="75">
        <f>+E1560/C1560*100</f>
        <v>0</v>
      </c>
    </row>
    <row r="1561" spans="1:6" hidden="1" x14ac:dyDescent="0.25">
      <c r="A1561" s="51" t="s">
        <v>460</v>
      </c>
      <c r="B1561" s="46" t="s">
        <v>459</v>
      </c>
      <c r="C1561" s="47"/>
      <c r="D1561" s="47"/>
      <c r="E1561" s="125"/>
      <c r="F1561" s="47"/>
    </row>
    <row r="1562" spans="1:6" hidden="1" x14ac:dyDescent="0.25">
      <c r="A1562" s="48" t="s">
        <v>487</v>
      </c>
      <c r="B1562" s="46" t="s">
        <v>488</v>
      </c>
      <c r="C1562" s="74">
        <v>98350</v>
      </c>
      <c r="D1562" s="74"/>
      <c r="E1562" s="124"/>
      <c r="F1562" s="75">
        <f t="shared" ref="F1562:F1563" si="51">+E1562/C1562*100</f>
        <v>0</v>
      </c>
    </row>
    <row r="1563" spans="1:6" hidden="1" x14ac:dyDescent="0.25">
      <c r="A1563" s="65" t="s">
        <v>193</v>
      </c>
      <c r="B1563" s="46" t="s">
        <v>194</v>
      </c>
      <c r="C1563" s="74">
        <v>7000</v>
      </c>
      <c r="D1563" s="74"/>
      <c r="E1563" s="124"/>
      <c r="F1563" s="75">
        <f t="shared" si="51"/>
        <v>0</v>
      </c>
    </row>
    <row r="1564" spans="1:6" hidden="1" x14ac:dyDescent="0.25">
      <c r="A1564" s="51" t="s">
        <v>197</v>
      </c>
      <c r="B1564" s="46" t="s">
        <v>198</v>
      </c>
      <c r="C1564" s="47"/>
      <c r="D1564" s="47"/>
      <c r="E1564" s="125"/>
      <c r="F1564" s="47"/>
    </row>
    <row r="1565" spans="1:6" hidden="1" x14ac:dyDescent="0.25">
      <c r="A1565" s="51" t="s">
        <v>212</v>
      </c>
      <c r="B1565" s="46" t="s">
        <v>213</v>
      </c>
      <c r="C1565" s="47"/>
      <c r="D1565" s="47"/>
      <c r="E1565" s="125"/>
      <c r="F1565" s="47"/>
    </row>
    <row r="1566" spans="1:6" hidden="1" x14ac:dyDescent="0.25">
      <c r="A1566" s="65" t="s">
        <v>216</v>
      </c>
      <c r="B1566" s="46" t="s">
        <v>217</v>
      </c>
      <c r="C1566" s="74">
        <v>61350</v>
      </c>
      <c r="D1566" s="74"/>
      <c r="E1566" s="124"/>
      <c r="F1566" s="75">
        <f>+E1566/C1566*100</f>
        <v>0</v>
      </c>
    </row>
    <row r="1567" spans="1:6" hidden="1" x14ac:dyDescent="0.25">
      <c r="A1567" s="51" t="s">
        <v>220</v>
      </c>
      <c r="B1567" s="46" t="s">
        <v>221</v>
      </c>
      <c r="C1567" s="47"/>
      <c r="D1567" s="47"/>
      <c r="E1567" s="125"/>
      <c r="F1567" s="47"/>
    </row>
    <row r="1568" spans="1:6" hidden="1" x14ac:dyDescent="0.25">
      <c r="A1568" s="51" t="s">
        <v>224</v>
      </c>
      <c r="B1568" s="46" t="s">
        <v>225</v>
      </c>
      <c r="C1568" s="47"/>
      <c r="D1568" s="47"/>
      <c r="E1568" s="125"/>
      <c r="F1568" s="47"/>
    </row>
    <row r="1569" spans="1:6" hidden="1" x14ac:dyDescent="0.25">
      <c r="A1569" s="51" t="s">
        <v>230</v>
      </c>
      <c r="B1569" s="46" t="s">
        <v>231</v>
      </c>
      <c r="C1569" s="47"/>
      <c r="D1569" s="47"/>
      <c r="E1569" s="125"/>
      <c r="F1569" s="47"/>
    </row>
    <row r="1570" spans="1:6" hidden="1" x14ac:dyDescent="0.25">
      <c r="A1570" s="51" t="s">
        <v>234</v>
      </c>
      <c r="B1570" s="46" t="s">
        <v>235</v>
      </c>
      <c r="C1570" s="47"/>
      <c r="D1570" s="47"/>
      <c r="E1570" s="125"/>
      <c r="F1570" s="47"/>
    </row>
    <row r="1571" spans="1:6" ht="25.5" hidden="1" x14ac:dyDescent="0.25">
      <c r="A1571" s="51" t="s">
        <v>236</v>
      </c>
      <c r="B1571" s="46" t="s">
        <v>237</v>
      </c>
      <c r="C1571" s="47"/>
      <c r="D1571" s="47"/>
      <c r="E1571" s="125"/>
      <c r="F1571" s="47"/>
    </row>
    <row r="1572" spans="1:6" hidden="1" x14ac:dyDescent="0.25">
      <c r="A1572" s="51" t="s">
        <v>244</v>
      </c>
      <c r="B1572" s="46" t="s">
        <v>245</v>
      </c>
      <c r="C1572" s="47"/>
      <c r="D1572" s="47"/>
      <c r="E1572" s="125"/>
      <c r="F1572" s="47"/>
    </row>
    <row r="1573" spans="1:6" hidden="1" x14ac:dyDescent="0.25">
      <c r="A1573" s="51" t="s">
        <v>246</v>
      </c>
      <c r="B1573" s="46" t="s">
        <v>247</v>
      </c>
      <c r="C1573" s="47"/>
      <c r="D1573" s="47"/>
      <c r="E1573" s="125"/>
      <c r="F1573" s="47"/>
    </row>
    <row r="1574" spans="1:6" hidden="1" x14ac:dyDescent="0.25">
      <c r="A1574" s="51" t="s">
        <v>248</v>
      </c>
      <c r="B1574" s="46" t="s">
        <v>249</v>
      </c>
      <c r="C1574" s="47"/>
      <c r="D1574" s="47"/>
      <c r="E1574" s="125"/>
      <c r="F1574" s="47"/>
    </row>
    <row r="1575" spans="1:6" hidden="1" x14ac:dyDescent="0.25">
      <c r="A1575" s="51" t="s">
        <v>250</v>
      </c>
      <c r="B1575" s="46" t="s">
        <v>251</v>
      </c>
      <c r="C1575" s="47"/>
      <c r="D1575" s="47"/>
      <c r="E1575" s="125"/>
      <c r="F1575" s="47"/>
    </row>
    <row r="1576" spans="1:6" hidden="1" x14ac:dyDescent="0.25">
      <c r="A1576" s="51" t="s">
        <v>252</v>
      </c>
      <c r="B1576" s="46" t="s">
        <v>253</v>
      </c>
      <c r="C1576" s="47"/>
      <c r="D1576" s="47"/>
      <c r="E1576" s="125"/>
      <c r="F1576" s="47"/>
    </row>
    <row r="1577" spans="1:6" hidden="1" x14ac:dyDescent="0.25">
      <c r="A1577" s="51" t="s">
        <v>256</v>
      </c>
      <c r="B1577" s="46" t="s">
        <v>257</v>
      </c>
      <c r="C1577" s="47"/>
      <c r="D1577" s="47"/>
      <c r="E1577" s="125"/>
      <c r="F1577" s="47"/>
    </row>
    <row r="1578" spans="1:6" hidden="1" x14ac:dyDescent="0.25">
      <c r="A1578" s="51" t="s">
        <v>258</v>
      </c>
      <c r="B1578" s="46" t="s">
        <v>259</v>
      </c>
      <c r="C1578" s="47"/>
      <c r="D1578" s="47"/>
      <c r="E1578" s="125"/>
      <c r="F1578" s="47"/>
    </row>
    <row r="1579" spans="1:6" hidden="1" x14ac:dyDescent="0.25">
      <c r="A1579" s="51" t="s">
        <v>260</v>
      </c>
      <c r="B1579" s="46" t="s">
        <v>261</v>
      </c>
      <c r="C1579" s="47"/>
      <c r="D1579" s="47"/>
      <c r="E1579" s="125"/>
      <c r="F1579" s="47"/>
    </row>
    <row r="1580" spans="1:6" hidden="1" x14ac:dyDescent="0.25">
      <c r="A1580" s="51" t="s">
        <v>264</v>
      </c>
      <c r="B1580" s="46" t="s">
        <v>263</v>
      </c>
      <c r="C1580" s="47"/>
      <c r="D1580" s="47"/>
      <c r="E1580" s="125"/>
      <c r="F1580" s="47"/>
    </row>
    <row r="1581" spans="1:6" hidden="1" x14ac:dyDescent="0.25">
      <c r="A1581" s="51" t="s">
        <v>271</v>
      </c>
      <c r="B1581" s="46" t="s">
        <v>272</v>
      </c>
      <c r="C1581" s="47"/>
      <c r="D1581" s="47"/>
      <c r="E1581" s="125"/>
      <c r="F1581" s="47"/>
    </row>
    <row r="1582" spans="1:6" hidden="1" x14ac:dyDescent="0.25">
      <c r="A1582" s="51" t="s">
        <v>273</v>
      </c>
      <c r="B1582" s="46" t="s">
        <v>274</v>
      </c>
      <c r="C1582" s="47"/>
      <c r="D1582" s="47"/>
      <c r="E1582" s="125"/>
      <c r="F1582" s="47"/>
    </row>
    <row r="1583" spans="1:6" hidden="1" x14ac:dyDescent="0.25">
      <c r="A1583" s="51" t="s">
        <v>279</v>
      </c>
      <c r="B1583" s="46" t="s">
        <v>266</v>
      </c>
      <c r="C1583" s="47"/>
      <c r="D1583" s="47"/>
      <c r="E1583" s="125"/>
      <c r="F1583" s="47"/>
    </row>
    <row r="1584" spans="1:6" hidden="1" x14ac:dyDescent="0.25">
      <c r="A1584" s="65" t="s">
        <v>280</v>
      </c>
      <c r="B1584" s="46" t="s">
        <v>281</v>
      </c>
      <c r="C1584" s="76"/>
      <c r="D1584" s="76"/>
      <c r="E1584" s="124"/>
      <c r="F1584" s="76"/>
    </row>
    <row r="1585" spans="1:6" hidden="1" x14ac:dyDescent="0.25">
      <c r="A1585" s="51" t="s">
        <v>290</v>
      </c>
      <c r="B1585" s="46" t="s">
        <v>291</v>
      </c>
      <c r="C1585" s="47"/>
      <c r="D1585" s="47"/>
      <c r="E1585" s="125"/>
      <c r="F1585" s="47"/>
    </row>
    <row r="1586" spans="1:6" ht="25.5" hidden="1" x14ac:dyDescent="0.25">
      <c r="A1586" s="65" t="s">
        <v>387</v>
      </c>
      <c r="B1586" s="46" t="s">
        <v>388</v>
      </c>
      <c r="C1586" s="76"/>
      <c r="D1586" s="76"/>
      <c r="E1586" s="124"/>
      <c r="F1586" s="76"/>
    </row>
    <row r="1587" spans="1:6" hidden="1" x14ac:dyDescent="0.25">
      <c r="A1587" s="51" t="s">
        <v>396</v>
      </c>
      <c r="B1587" s="46" t="s">
        <v>161</v>
      </c>
      <c r="C1587" s="47"/>
      <c r="D1587" s="47"/>
      <c r="E1587" s="125"/>
      <c r="F1587" s="47"/>
    </row>
    <row r="1588" spans="1:6" ht="25.5" hidden="1" x14ac:dyDescent="0.25">
      <c r="A1588" s="65" t="s">
        <v>399</v>
      </c>
      <c r="B1588" s="46" t="s">
        <v>400</v>
      </c>
      <c r="C1588" s="74">
        <v>30000</v>
      </c>
      <c r="D1588" s="74"/>
      <c r="E1588" s="124"/>
      <c r="F1588" s="75">
        <f>+E1588/C1588*100</f>
        <v>0</v>
      </c>
    </row>
    <row r="1589" spans="1:6" hidden="1" x14ac:dyDescent="0.25">
      <c r="A1589" s="51" t="s">
        <v>409</v>
      </c>
      <c r="B1589" s="46" t="s">
        <v>173</v>
      </c>
      <c r="C1589" s="47"/>
      <c r="D1589" s="47"/>
      <c r="E1589" s="125"/>
      <c r="F1589" s="47"/>
    </row>
    <row r="1590" spans="1:6" hidden="1" x14ac:dyDescent="0.25">
      <c r="A1590" s="51" t="s">
        <v>413</v>
      </c>
      <c r="B1590" s="46" t="s">
        <v>414</v>
      </c>
      <c r="C1590" s="47"/>
      <c r="D1590" s="47"/>
      <c r="E1590" s="125"/>
      <c r="F1590" s="47"/>
    </row>
    <row r="1591" spans="1:6" hidden="1" x14ac:dyDescent="0.25">
      <c r="A1591" s="51" t="s">
        <v>415</v>
      </c>
      <c r="B1591" s="46" t="s">
        <v>416</v>
      </c>
      <c r="C1591" s="47"/>
      <c r="D1591" s="47"/>
      <c r="E1591" s="125"/>
      <c r="F1591" s="47"/>
    </row>
    <row r="1592" spans="1:6" hidden="1" x14ac:dyDescent="0.25">
      <c r="A1592" s="51" t="s">
        <v>418</v>
      </c>
      <c r="B1592" s="46" t="s">
        <v>178</v>
      </c>
      <c r="C1592" s="47"/>
      <c r="D1592" s="47"/>
      <c r="E1592" s="125"/>
      <c r="F1592" s="47"/>
    </row>
    <row r="1593" spans="1:6" ht="25.5" hidden="1" x14ac:dyDescent="0.25">
      <c r="A1593" s="65" t="s">
        <v>456</v>
      </c>
      <c r="B1593" s="46" t="s">
        <v>457</v>
      </c>
      <c r="C1593" s="74"/>
      <c r="D1593" s="74"/>
      <c r="E1593" s="126"/>
      <c r="F1593" s="76"/>
    </row>
    <row r="1594" spans="1:6" hidden="1" x14ac:dyDescent="0.25">
      <c r="A1594" s="48" t="s">
        <v>489</v>
      </c>
      <c r="B1594" s="46" t="s">
        <v>490</v>
      </c>
      <c r="C1594" s="74">
        <v>3061620</v>
      </c>
      <c r="D1594" s="74"/>
      <c r="E1594" s="124"/>
      <c r="F1594" s="75">
        <f t="shared" ref="F1594:F1595" si="52">+E1594/C1594*100</f>
        <v>0</v>
      </c>
    </row>
    <row r="1595" spans="1:6" hidden="1" x14ac:dyDescent="0.25">
      <c r="A1595" s="65" t="s">
        <v>193</v>
      </c>
      <c r="B1595" s="46" t="s">
        <v>194</v>
      </c>
      <c r="C1595" s="74">
        <v>1041398</v>
      </c>
      <c r="D1595" s="74"/>
      <c r="E1595" s="124"/>
      <c r="F1595" s="75">
        <f t="shared" si="52"/>
        <v>0</v>
      </c>
    </row>
    <row r="1596" spans="1:6" hidden="1" x14ac:dyDescent="0.25">
      <c r="A1596" s="51" t="s">
        <v>197</v>
      </c>
      <c r="B1596" s="46" t="s">
        <v>198</v>
      </c>
      <c r="C1596" s="47"/>
      <c r="D1596" s="47"/>
      <c r="E1596" s="125"/>
      <c r="F1596" s="47"/>
    </row>
    <row r="1597" spans="1:6" hidden="1" x14ac:dyDescent="0.25">
      <c r="A1597" s="51" t="s">
        <v>199</v>
      </c>
      <c r="B1597" s="46" t="s">
        <v>200</v>
      </c>
      <c r="C1597" s="47"/>
      <c r="D1597" s="47"/>
      <c r="E1597" s="125"/>
      <c r="F1597" s="47"/>
    </row>
    <row r="1598" spans="1:6" hidden="1" x14ac:dyDescent="0.25">
      <c r="A1598" s="51" t="s">
        <v>201</v>
      </c>
      <c r="B1598" s="46" t="s">
        <v>202</v>
      </c>
      <c r="C1598" s="47"/>
      <c r="D1598" s="47"/>
      <c r="E1598" s="125"/>
      <c r="F1598" s="47"/>
    </row>
    <row r="1599" spans="1:6" hidden="1" x14ac:dyDescent="0.25">
      <c r="A1599" s="51" t="s">
        <v>207</v>
      </c>
      <c r="B1599" s="46" t="s">
        <v>206</v>
      </c>
      <c r="C1599" s="47"/>
      <c r="D1599" s="47"/>
      <c r="E1599" s="125"/>
      <c r="F1599" s="47"/>
    </row>
    <row r="1600" spans="1:6" hidden="1" x14ac:dyDescent="0.25">
      <c r="A1600" s="51" t="s">
        <v>210</v>
      </c>
      <c r="B1600" s="46" t="s">
        <v>211</v>
      </c>
      <c r="C1600" s="47"/>
      <c r="D1600" s="47"/>
      <c r="E1600" s="125"/>
      <c r="F1600" s="47"/>
    </row>
    <row r="1601" spans="1:6" hidden="1" x14ac:dyDescent="0.25">
      <c r="A1601" s="51" t="s">
        <v>212</v>
      </c>
      <c r="B1601" s="46" t="s">
        <v>213</v>
      </c>
      <c r="C1601" s="47"/>
      <c r="D1601" s="47"/>
      <c r="E1601" s="125"/>
      <c r="F1601" s="47"/>
    </row>
    <row r="1602" spans="1:6" hidden="1" x14ac:dyDescent="0.25">
      <c r="A1602" s="65" t="s">
        <v>216</v>
      </c>
      <c r="B1602" s="46" t="s">
        <v>217</v>
      </c>
      <c r="C1602" s="74">
        <v>1438155</v>
      </c>
      <c r="D1602" s="74"/>
      <c r="E1602" s="124"/>
      <c r="F1602" s="75">
        <f>+E1602/C1602*100</f>
        <v>0</v>
      </c>
    </row>
    <row r="1603" spans="1:6" hidden="1" x14ac:dyDescent="0.25">
      <c r="A1603" s="51" t="s">
        <v>220</v>
      </c>
      <c r="B1603" s="46" t="s">
        <v>221</v>
      </c>
      <c r="C1603" s="47"/>
      <c r="D1603" s="47"/>
      <c r="E1603" s="125"/>
      <c r="F1603" s="47"/>
    </row>
    <row r="1604" spans="1:6" ht="25.5" hidden="1" x14ac:dyDescent="0.25">
      <c r="A1604" s="51" t="s">
        <v>222</v>
      </c>
      <c r="B1604" s="46" t="s">
        <v>223</v>
      </c>
      <c r="C1604" s="47"/>
      <c r="D1604" s="47"/>
      <c r="E1604" s="125"/>
      <c r="F1604" s="47"/>
    </row>
    <row r="1605" spans="1:6" hidden="1" x14ac:dyDescent="0.25">
      <c r="A1605" s="51" t="s">
        <v>224</v>
      </c>
      <c r="B1605" s="46" t="s">
        <v>225</v>
      </c>
      <c r="C1605" s="47"/>
      <c r="D1605" s="47"/>
      <c r="E1605" s="125"/>
      <c r="F1605" s="47"/>
    </row>
    <row r="1606" spans="1:6" hidden="1" x14ac:dyDescent="0.25">
      <c r="A1606" s="51" t="s">
        <v>226</v>
      </c>
      <c r="B1606" s="46" t="s">
        <v>227</v>
      </c>
      <c r="C1606" s="47"/>
      <c r="D1606" s="47"/>
      <c r="E1606" s="125"/>
      <c r="F1606" s="47"/>
    </row>
    <row r="1607" spans="1:6" hidden="1" x14ac:dyDescent="0.25">
      <c r="A1607" s="51" t="s">
        <v>230</v>
      </c>
      <c r="B1607" s="46" t="s">
        <v>231</v>
      </c>
      <c r="C1607" s="47"/>
      <c r="D1607" s="47"/>
      <c r="E1607" s="125"/>
      <c r="F1607" s="47"/>
    </row>
    <row r="1608" spans="1:6" hidden="1" x14ac:dyDescent="0.25">
      <c r="A1608" s="51" t="s">
        <v>232</v>
      </c>
      <c r="B1608" s="46" t="s">
        <v>233</v>
      </c>
      <c r="C1608" s="47"/>
      <c r="D1608" s="47"/>
      <c r="E1608" s="125"/>
      <c r="F1608" s="47"/>
    </row>
    <row r="1609" spans="1:6" hidden="1" x14ac:dyDescent="0.25">
      <c r="A1609" s="51" t="s">
        <v>234</v>
      </c>
      <c r="B1609" s="46" t="s">
        <v>235</v>
      </c>
      <c r="C1609" s="47"/>
      <c r="D1609" s="47"/>
      <c r="E1609" s="125"/>
      <c r="F1609" s="47"/>
    </row>
    <row r="1610" spans="1:6" ht="25.5" hidden="1" x14ac:dyDescent="0.25">
      <c r="A1610" s="51" t="s">
        <v>236</v>
      </c>
      <c r="B1610" s="46" t="s">
        <v>237</v>
      </c>
      <c r="C1610" s="47"/>
      <c r="D1610" s="47"/>
      <c r="E1610" s="125"/>
      <c r="F1610" s="47"/>
    </row>
    <row r="1611" spans="1:6" hidden="1" x14ac:dyDescent="0.25">
      <c r="A1611" s="51" t="s">
        <v>238</v>
      </c>
      <c r="B1611" s="46" t="s">
        <v>239</v>
      </c>
      <c r="C1611" s="47"/>
      <c r="D1611" s="47"/>
      <c r="E1611" s="125"/>
      <c r="F1611" s="47"/>
    </row>
    <row r="1612" spans="1:6" hidden="1" x14ac:dyDescent="0.25">
      <c r="A1612" s="51" t="s">
        <v>240</v>
      </c>
      <c r="B1612" s="46" t="s">
        <v>241</v>
      </c>
      <c r="C1612" s="47"/>
      <c r="D1612" s="47"/>
      <c r="E1612" s="125"/>
      <c r="F1612" s="47"/>
    </row>
    <row r="1613" spans="1:6" hidden="1" x14ac:dyDescent="0.25">
      <c r="A1613" s="51" t="s">
        <v>244</v>
      </c>
      <c r="B1613" s="46" t="s">
        <v>245</v>
      </c>
      <c r="C1613" s="47"/>
      <c r="D1613" s="47"/>
      <c r="E1613" s="125"/>
      <c r="F1613" s="47"/>
    </row>
    <row r="1614" spans="1:6" hidden="1" x14ac:dyDescent="0.25">
      <c r="A1614" s="51" t="s">
        <v>246</v>
      </c>
      <c r="B1614" s="46" t="s">
        <v>247</v>
      </c>
      <c r="C1614" s="47"/>
      <c r="D1614" s="47"/>
      <c r="E1614" s="125"/>
      <c r="F1614" s="47"/>
    </row>
    <row r="1615" spans="1:6" hidden="1" x14ac:dyDescent="0.25">
      <c r="A1615" s="51" t="s">
        <v>248</v>
      </c>
      <c r="B1615" s="46" t="s">
        <v>249</v>
      </c>
      <c r="C1615" s="47"/>
      <c r="D1615" s="47"/>
      <c r="E1615" s="125"/>
      <c r="F1615" s="47"/>
    </row>
    <row r="1616" spans="1:6" hidden="1" x14ac:dyDescent="0.25">
      <c r="A1616" s="51" t="s">
        <v>250</v>
      </c>
      <c r="B1616" s="46" t="s">
        <v>251</v>
      </c>
      <c r="C1616" s="47"/>
      <c r="D1616" s="47"/>
      <c r="E1616" s="125"/>
      <c r="F1616" s="47"/>
    </row>
    <row r="1617" spans="1:6" hidden="1" x14ac:dyDescent="0.25">
      <c r="A1617" s="51" t="s">
        <v>252</v>
      </c>
      <c r="B1617" s="46" t="s">
        <v>253</v>
      </c>
      <c r="C1617" s="47"/>
      <c r="D1617" s="47"/>
      <c r="E1617" s="125"/>
      <c r="F1617" s="47"/>
    </row>
    <row r="1618" spans="1:6" hidden="1" x14ac:dyDescent="0.25">
      <c r="A1618" s="51" t="s">
        <v>254</v>
      </c>
      <c r="B1618" s="46" t="s">
        <v>255</v>
      </c>
      <c r="C1618" s="47"/>
      <c r="D1618" s="47"/>
      <c r="E1618" s="125"/>
      <c r="F1618" s="47"/>
    </row>
    <row r="1619" spans="1:6" hidden="1" x14ac:dyDescent="0.25">
      <c r="A1619" s="51" t="s">
        <v>256</v>
      </c>
      <c r="B1619" s="46" t="s">
        <v>257</v>
      </c>
      <c r="C1619" s="47"/>
      <c r="D1619" s="47"/>
      <c r="E1619" s="125"/>
      <c r="F1619" s="47"/>
    </row>
    <row r="1620" spans="1:6" hidden="1" x14ac:dyDescent="0.25">
      <c r="A1620" s="51" t="s">
        <v>258</v>
      </c>
      <c r="B1620" s="46" t="s">
        <v>259</v>
      </c>
      <c r="C1620" s="47"/>
      <c r="D1620" s="47"/>
      <c r="E1620" s="125"/>
      <c r="F1620" s="47"/>
    </row>
    <row r="1621" spans="1:6" hidden="1" x14ac:dyDescent="0.25">
      <c r="A1621" s="51" t="s">
        <v>260</v>
      </c>
      <c r="B1621" s="46" t="s">
        <v>261</v>
      </c>
      <c r="C1621" s="47"/>
      <c r="D1621" s="47"/>
      <c r="E1621" s="125"/>
      <c r="F1621" s="47"/>
    </row>
    <row r="1622" spans="1:6" hidden="1" x14ac:dyDescent="0.25">
      <c r="A1622" s="51" t="s">
        <v>264</v>
      </c>
      <c r="B1622" s="46" t="s">
        <v>263</v>
      </c>
      <c r="C1622" s="47"/>
      <c r="D1622" s="47"/>
      <c r="E1622" s="125"/>
      <c r="F1622" s="47"/>
    </row>
    <row r="1623" spans="1:6" hidden="1" x14ac:dyDescent="0.25">
      <c r="A1623" s="51" t="s">
        <v>269</v>
      </c>
      <c r="B1623" s="46" t="s">
        <v>270</v>
      </c>
      <c r="C1623" s="47"/>
      <c r="D1623" s="47"/>
      <c r="E1623" s="125"/>
      <c r="F1623" s="47"/>
    </row>
    <row r="1624" spans="1:6" hidden="1" x14ac:dyDescent="0.25">
      <c r="A1624" s="51" t="s">
        <v>271</v>
      </c>
      <c r="B1624" s="46" t="s">
        <v>272</v>
      </c>
      <c r="C1624" s="47"/>
      <c r="D1624" s="47"/>
      <c r="E1624" s="125"/>
      <c r="F1624" s="47"/>
    </row>
    <row r="1625" spans="1:6" hidden="1" x14ac:dyDescent="0.25">
      <c r="A1625" s="51" t="s">
        <v>273</v>
      </c>
      <c r="B1625" s="46" t="s">
        <v>274</v>
      </c>
      <c r="C1625" s="47"/>
      <c r="D1625" s="47"/>
      <c r="E1625" s="125"/>
      <c r="F1625" s="47"/>
    </row>
    <row r="1626" spans="1:6" hidden="1" x14ac:dyDescent="0.25">
      <c r="A1626" s="51" t="s">
        <v>275</v>
      </c>
      <c r="B1626" s="46" t="s">
        <v>276</v>
      </c>
      <c r="C1626" s="47"/>
      <c r="D1626" s="47"/>
      <c r="E1626" s="125"/>
      <c r="F1626" s="47"/>
    </row>
    <row r="1627" spans="1:6" hidden="1" x14ac:dyDescent="0.25">
      <c r="A1627" s="51" t="s">
        <v>279</v>
      </c>
      <c r="B1627" s="46" t="s">
        <v>266</v>
      </c>
      <c r="C1627" s="47"/>
      <c r="D1627" s="47"/>
      <c r="E1627" s="125"/>
      <c r="F1627" s="47"/>
    </row>
    <row r="1628" spans="1:6" hidden="1" x14ac:dyDescent="0.25">
      <c r="A1628" s="65" t="s">
        <v>280</v>
      </c>
      <c r="B1628" s="46" t="s">
        <v>281</v>
      </c>
      <c r="C1628" s="74">
        <v>9990</v>
      </c>
      <c r="D1628" s="74"/>
      <c r="E1628" s="124"/>
      <c r="F1628" s="75">
        <f>+E1628/C1628*100</f>
        <v>0</v>
      </c>
    </row>
    <row r="1629" spans="1:6" ht="38.25" hidden="1" x14ac:dyDescent="0.25">
      <c r="A1629" s="51" t="s">
        <v>286</v>
      </c>
      <c r="B1629" s="46" t="s">
        <v>287</v>
      </c>
      <c r="C1629" s="47"/>
      <c r="D1629" s="47"/>
      <c r="E1629" s="125"/>
      <c r="F1629" s="47"/>
    </row>
    <row r="1630" spans="1:6" hidden="1" x14ac:dyDescent="0.25">
      <c r="A1630" s="51" t="s">
        <v>290</v>
      </c>
      <c r="B1630" s="46" t="s">
        <v>291</v>
      </c>
      <c r="C1630" s="47"/>
      <c r="D1630" s="47"/>
      <c r="E1630" s="125"/>
      <c r="F1630" s="47"/>
    </row>
    <row r="1631" spans="1:6" ht="25.5" hidden="1" x14ac:dyDescent="0.25">
      <c r="A1631" s="51" t="s">
        <v>292</v>
      </c>
      <c r="B1631" s="46" t="s">
        <v>293</v>
      </c>
      <c r="C1631" s="47"/>
      <c r="D1631" s="47"/>
      <c r="E1631" s="125"/>
      <c r="F1631" s="47"/>
    </row>
    <row r="1632" spans="1:6" ht="25.5" hidden="1" x14ac:dyDescent="0.25">
      <c r="A1632" s="65" t="s">
        <v>313</v>
      </c>
      <c r="B1632" s="46" t="s">
        <v>314</v>
      </c>
      <c r="C1632" s="76"/>
      <c r="D1632" s="76"/>
      <c r="E1632" s="124"/>
      <c r="F1632" s="76"/>
    </row>
    <row r="1633" spans="1:6" hidden="1" x14ac:dyDescent="0.25">
      <c r="A1633" s="51" t="s">
        <v>317</v>
      </c>
      <c r="B1633" s="46" t="s">
        <v>318</v>
      </c>
      <c r="C1633" s="47"/>
      <c r="D1633" s="47"/>
      <c r="E1633" s="125"/>
      <c r="F1633" s="47"/>
    </row>
    <row r="1634" spans="1:6" ht="25.5" hidden="1" x14ac:dyDescent="0.25">
      <c r="A1634" s="51" t="s">
        <v>338</v>
      </c>
      <c r="B1634" s="46" t="s">
        <v>82</v>
      </c>
      <c r="C1634" s="47"/>
      <c r="D1634" s="47"/>
      <c r="E1634" s="125"/>
      <c r="F1634" s="47"/>
    </row>
    <row r="1635" spans="1:6" ht="25.5" hidden="1" x14ac:dyDescent="0.25">
      <c r="A1635" s="65" t="s">
        <v>342</v>
      </c>
      <c r="B1635" s="46" t="s">
        <v>343</v>
      </c>
      <c r="C1635" s="74">
        <v>235000</v>
      </c>
      <c r="D1635" s="74"/>
      <c r="E1635" s="124"/>
      <c r="F1635" s="75">
        <f>+E1635/C1635*100</f>
        <v>0</v>
      </c>
    </row>
    <row r="1636" spans="1:6" hidden="1" x14ac:dyDescent="0.25">
      <c r="A1636" s="51" t="s">
        <v>352</v>
      </c>
      <c r="B1636" s="46" t="s">
        <v>353</v>
      </c>
      <c r="C1636" s="47"/>
      <c r="D1636" s="47"/>
      <c r="E1636" s="125"/>
      <c r="F1636" s="47"/>
    </row>
    <row r="1637" spans="1:6" hidden="1" x14ac:dyDescent="0.25">
      <c r="A1637" s="51" t="s">
        <v>354</v>
      </c>
      <c r="B1637" s="46" t="s">
        <v>355</v>
      </c>
      <c r="C1637" s="47"/>
      <c r="D1637" s="47"/>
      <c r="E1637" s="125"/>
      <c r="F1637" s="47"/>
    </row>
    <row r="1638" spans="1:6" hidden="1" x14ac:dyDescent="0.25">
      <c r="A1638" s="65" t="s">
        <v>358</v>
      </c>
      <c r="B1638" s="46" t="s">
        <v>359</v>
      </c>
      <c r="C1638" s="74"/>
      <c r="D1638" s="74"/>
      <c r="E1638" s="124"/>
      <c r="F1638" s="75" t="e">
        <f>+E1638/C1638*100</f>
        <v>#DIV/0!</v>
      </c>
    </row>
    <row r="1639" spans="1:6" hidden="1" x14ac:dyDescent="0.25">
      <c r="A1639" s="51" t="s">
        <v>361</v>
      </c>
      <c r="B1639" s="46" t="s">
        <v>362</v>
      </c>
      <c r="C1639" s="47"/>
      <c r="D1639" s="47"/>
      <c r="E1639" s="125"/>
      <c r="F1639" s="47"/>
    </row>
    <row r="1640" spans="1:6" ht="25.5" hidden="1" x14ac:dyDescent="0.25">
      <c r="A1640" s="65" t="s">
        <v>387</v>
      </c>
      <c r="B1640" s="46" t="s">
        <v>388</v>
      </c>
      <c r="C1640" s="74">
        <v>500</v>
      </c>
      <c r="D1640" s="74"/>
      <c r="E1640" s="124"/>
      <c r="F1640" s="75">
        <f>+E1640/C1640*100</f>
        <v>0</v>
      </c>
    </row>
    <row r="1641" spans="1:6" hidden="1" x14ac:dyDescent="0.25">
      <c r="A1641" s="51" t="s">
        <v>394</v>
      </c>
      <c r="B1641" s="46" t="s">
        <v>395</v>
      </c>
      <c r="C1641" s="47"/>
      <c r="D1641" s="47"/>
      <c r="E1641" s="125"/>
      <c r="F1641" s="47"/>
    </row>
    <row r="1642" spans="1:6" hidden="1" x14ac:dyDescent="0.25">
      <c r="A1642" s="51" t="s">
        <v>396</v>
      </c>
      <c r="B1642" s="46" t="s">
        <v>161</v>
      </c>
      <c r="C1642" s="47"/>
      <c r="D1642" s="47"/>
      <c r="E1642" s="125"/>
      <c r="F1642" s="47"/>
    </row>
    <row r="1643" spans="1:6" ht="25.5" hidden="1" x14ac:dyDescent="0.25">
      <c r="A1643" s="65" t="s">
        <v>399</v>
      </c>
      <c r="B1643" s="46" t="s">
        <v>400</v>
      </c>
      <c r="C1643" s="74">
        <v>225995</v>
      </c>
      <c r="D1643" s="74"/>
      <c r="E1643" s="124"/>
      <c r="F1643" s="75">
        <f>+E1643/C1643*100</f>
        <v>0</v>
      </c>
    </row>
    <row r="1644" spans="1:6" hidden="1" x14ac:dyDescent="0.25">
      <c r="A1644" s="51" t="s">
        <v>409</v>
      </c>
      <c r="B1644" s="46" t="s">
        <v>173</v>
      </c>
      <c r="C1644" s="47"/>
      <c r="D1644" s="47"/>
      <c r="E1644" s="125"/>
      <c r="F1644" s="47"/>
    </row>
    <row r="1645" spans="1:6" hidden="1" x14ac:dyDescent="0.25">
      <c r="A1645" s="51" t="s">
        <v>410</v>
      </c>
      <c r="B1645" s="46" t="s">
        <v>411</v>
      </c>
      <c r="C1645" s="47"/>
      <c r="D1645" s="47"/>
      <c r="E1645" s="125"/>
      <c r="F1645" s="47"/>
    </row>
    <row r="1646" spans="1:6" hidden="1" x14ac:dyDescent="0.25">
      <c r="A1646" s="51" t="s">
        <v>412</v>
      </c>
      <c r="B1646" s="46" t="s">
        <v>174</v>
      </c>
      <c r="C1646" s="47"/>
      <c r="D1646" s="47"/>
      <c r="E1646" s="125"/>
      <c r="F1646" s="47"/>
    </row>
    <row r="1647" spans="1:6" hidden="1" x14ac:dyDescent="0.25">
      <c r="A1647" s="51" t="s">
        <v>413</v>
      </c>
      <c r="B1647" s="46" t="s">
        <v>414</v>
      </c>
      <c r="C1647" s="47"/>
      <c r="D1647" s="47"/>
      <c r="E1647" s="125"/>
      <c r="F1647" s="47"/>
    </row>
    <row r="1648" spans="1:6" hidden="1" x14ac:dyDescent="0.25">
      <c r="A1648" s="51" t="s">
        <v>415</v>
      </c>
      <c r="B1648" s="46" t="s">
        <v>416</v>
      </c>
      <c r="C1648" s="47"/>
      <c r="D1648" s="47"/>
      <c r="E1648" s="125"/>
      <c r="F1648" s="47"/>
    </row>
    <row r="1649" spans="1:6" hidden="1" x14ac:dyDescent="0.25">
      <c r="A1649" s="51" t="s">
        <v>417</v>
      </c>
      <c r="B1649" s="46" t="s">
        <v>176</v>
      </c>
      <c r="C1649" s="47"/>
      <c r="D1649" s="47"/>
      <c r="E1649" s="125"/>
      <c r="F1649" s="47"/>
    </row>
    <row r="1650" spans="1:6" hidden="1" x14ac:dyDescent="0.25">
      <c r="A1650" s="51" t="s">
        <v>418</v>
      </c>
      <c r="B1650" s="46" t="s">
        <v>178</v>
      </c>
      <c r="C1650" s="47"/>
      <c r="D1650" s="47"/>
      <c r="E1650" s="125"/>
      <c r="F1650" s="47"/>
    </row>
    <row r="1651" spans="1:6" hidden="1" x14ac:dyDescent="0.25">
      <c r="A1651" s="51" t="s">
        <v>425</v>
      </c>
      <c r="B1651" s="46" t="s">
        <v>426</v>
      </c>
      <c r="C1651" s="47"/>
      <c r="D1651" s="47"/>
      <c r="E1651" s="125"/>
      <c r="F1651" s="47"/>
    </row>
    <row r="1652" spans="1:6" hidden="1" x14ac:dyDescent="0.25">
      <c r="A1652" s="51" t="s">
        <v>438</v>
      </c>
      <c r="B1652" s="46" t="s">
        <v>439</v>
      </c>
      <c r="C1652" s="47"/>
      <c r="D1652" s="47"/>
      <c r="E1652" s="125"/>
      <c r="F1652" s="47"/>
    </row>
    <row r="1653" spans="1:6" hidden="1" x14ac:dyDescent="0.25">
      <c r="A1653" s="51" t="s">
        <v>442</v>
      </c>
      <c r="B1653" s="46" t="s">
        <v>443</v>
      </c>
      <c r="C1653" s="47"/>
      <c r="D1653" s="47"/>
      <c r="E1653" s="125"/>
      <c r="F1653" s="47"/>
    </row>
    <row r="1654" spans="1:6" ht="25.5" hidden="1" x14ac:dyDescent="0.25">
      <c r="A1654" s="65" t="s">
        <v>456</v>
      </c>
      <c r="B1654" s="46" t="s">
        <v>457</v>
      </c>
      <c r="C1654" s="74">
        <v>22100</v>
      </c>
      <c r="D1654" s="74"/>
      <c r="E1654" s="124"/>
      <c r="F1654" s="75">
        <f>+E1654/C1654*100</f>
        <v>0</v>
      </c>
    </row>
    <row r="1655" spans="1:6" hidden="1" x14ac:dyDescent="0.25">
      <c r="A1655" s="51" t="s">
        <v>460</v>
      </c>
      <c r="B1655" s="46" t="s">
        <v>459</v>
      </c>
      <c r="C1655" s="47"/>
      <c r="D1655" s="47"/>
      <c r="E1655" s="125"/>
      <c r="F1655" s="47"/>
    </row>
    <row r="1656" spans="1:6" hidden="1" x14ac:dyDescent="0.25">
      <c r="A1656" s="51" t="s">
        <v>463</v>
      </c>
      <c r="B1656" s="46" t="s">
        <v>462</v>
      </c>
      <c r="C1656" s="47"/>
      <c r="D1656" s="47"/>
      <c r="E1656" s="125"/>
      <c r="F1656" s="47"/>
    </row>
    <row r="1657" spans="1:6" ht="25.5" hidden="1" x14ac:dyDescent="0.25">
      <c r="A1657" s="65" t="s">
        <v>580</v>
      </c>
      <c r="B1657" s="46" t="s">
        <v>581</v>
      </c>
      <c r="C1657" s="74">
        <v>88482</v>
      </c>
      <c r="D1657" s="74"/>
      <c r="E1657" s="124"/>
      <c r="F1657" s="75">
        <f>+E1657/C1657*100</f>
        <v>0</v>
      </c>
    </row>
    <row r="1658" spans="1:6" ht="25.5" hidden="1" x14ac:dyDescent="0.25">
      <c r="A1658" s="51" t="s">
        <v>588</v>
      </c>
      <c r="B1658" s="46" t="s">
        <v>589</v>
      </c>
      <c r="C1658" s="47"/>
      <c r="D1658" s="47"/>
      <c r="E1658" s="125"/>
      <c r="F1658" s="47"/>
    </row>
    <row r="1659" spans="1:6" hidden="1" x14ac:dyDescent="0.25">
      <c r="A1659" s="48" t="s">
        <v>498</v>
      </c>
      <c r="B1659" s="46" t="s">
        <v>497</v>
      </c>
      <c r="C1659" s="74">
        <v>202232</v>
      </c>
      <c r="D1659" s="74"/>
      <c r="E1659" s="124"/>
      <c r="F1659" s="75">
        <f t="shared" ref="F1659:F1660" si="53">+E1659/C1659*100</f>
        <v>0</v>
      </c>
    </row>
    <row r="1660" spans="1:6" hidden="1" x14ac:dyDescent="0.25">
      <c r="A1660" s="65" t="s">
        <v>193</v>
      </c>
      <c r="B1660" s="46" t="s">
        <v>194</v>
      </c>
      <c r="C1660" s="74">
        <v>18600</v>
      </c>
      <c r="D1660" s="74"/>
      <c r="E1660" s="124"/>
      <c r="F1660" s="75">
        <f t="shared" si="53"/>
        <v>0</v>
      </c>
    </row>
    <row r="1661" spans="1:6" hidden="1" x14ac:dyDescent="0.25">
      <c r="A1661" s="51" t="s">
        <v>197</v>
      </c>
      <c r="B1661" s="46" t="s">
        <v>198</v>
      </c>
      <c r="C1661" s="47"/>
      <c r="D1661" s="47"/>
      <c r="E1661" s="125"/>
      <c r="F1661" s="47"/>
    </row>
    <row r="1662" spans="1:6" hidden="1" x14ac:dyDescent="0.25">
      <c r="A1662" s="51" t="s">
        <v>207</v>
      </c>
      <c r="B1662" s="46" t="s">
        <v>206</v>
      </c>
      <c r="C1662" s="47"/>
      <c r="D1662" s="47"/>
      <c r="E1662" s="125"/>
      <c r="F1662" s="47"/>
    </row>
    <row r="1663" spans="1:6" hidden="1" x14ac:dyDescent="0.25">
      <c r="A1663" s="51" t="s">
        <v>212</v>
      </c>
      <c r="B1663" s="46" t="s">
        <v>213</v>
      </c>
      <c r="C1663" s="47"/>
      <c r="D1663" s="47"/>
      <c r="E1663" s="125"/>
      <c r="F1663" s="47"/>
    </row>
    <row r="1664" spans="1:6" hidden="1" x14ac:dyDescent="0.25">
      <c r="A1664" s="65" t="s">
        <v>216</v>
      </c>
      <c r="B1664" s="46" t="s">
        <v>217</v>
      </c>
      <c r="C1664" s="74">
        <v>98830</v>
      </c>
      <c r="D1664" s="74"/>
      <c r="E1664" s="124"/>
      <c r="F1664" s="75">
        <f>+E1664/C1664*100</f>
        <v>0</v>
      </c>
    </row>
    <row r="1665" spans="1:6" hidden="1" x14ac:dyDescent="0.25">
      <c r="A1665" s="51" t="s">
        <v>220</v>
      </c>
      <c r="B1665" s="46" t="s">
        <v>221</v>
      </c>
      <c r="C1665" s="47"/>
      <c r="D1665" s="47"/>
      <c r="E1665" s="125"/>
      <c r="F1665" s="47"/>
    </row>
    <row r="1666" spans="1:6" ht="25.5" hidden="1" x14ac:dyDescent="0.25">
      <c r="A1666" s="51" t="s">
        <v>222</v>
      </c>
      <c r="B1666" s="46" t="s">
        <v>223</v>
      </c>
      <c r="C1666" s="47"/>
      <c r="D1666" s="47"/>
      <c r="E1666" s="125"/>
      <c r="F1666" s="47"/>
    </row>
    <row r="1667" spans="1:6" hidden="1" x14ac:dyDescent="0.25">
      <c r="A1667" s="51" t="s">
        <v>224</v>
      </c>
      <c r="B1667" s="46" t="s">
        <v>225</v>
      </c>
      <c r="C1667" s="47"/>
      <c r="D1667" s="47"/>
      <c r="E1667" s="125"/>
      <c r="F1667" s="47"/>
    </row>
    <row r="1668" spans="1:6" hidden="1" x14ac:dyDescent="0.25">
      <c r="A1668" s="51" t="s">
        <v>226</v>
      </c>
      <c r="B1668" s="46" t="s">
        <v>227</v>
      </c>
      <c r="C1668" s="47"/>
      <c r="D1668" s="47"/>
      <c r="E1668" s="125"/>
      <c r="F1668" s="47"/>
    </row>
    <row r="1669" spans="1:6" hidden="1" x14ac:dyDescent="0.25">
      <c r="A1669" s="51" t="s">
        <v>230</v>
      </c>
      <c r="B1669" s="46" t="s">
        <v>231</v>
      </c>
      <c r="C1669" s="47"/>
      <c r="D1669" s="47"/>
      <c r="E1669" s="125"/>
      <c r="F1669" s="47"/>
    </row>
    <row r="1670" spans="1:6" hidden="1" x14ac:dyDescent="0.25">
      <c r="A1670" s="51" t="s">
        <v>232</v>
      </c>
      <c r="B1670" s="46" t="s">
        <v>233</v>
      </c>
      <c r="C1670" s="47"/>
      <c r="D1670" s="47"/>
      <c r="E1670" s="125"/>
      <c r="F1670" s="47"/>
    </row>
    <row r="1671" spans="1:6" ht="25.5" hidden="1" x14ac:dyDescent="0.25">
      <c r="A1671" s="51" t="s">
        <v>236</v>
      </c>
      <c r="B1671" s="46" t="s">
        <v>237</v>
      </c>
      <c r="C1671" s="47"/>
      <c r="D1671" s="47"/>
      <c r="E1671" s="125"/>
      <c r="F1671" s="47"/>
    </row>
    <row r="1672" spans="1:6" hidden="1" x14ac:dyDescent="0.25">
      <c r="A1672" s="51" t="s">
        <v>240</v>
      </c>
      <c r="B1672" s="46" t="s">
        <v>241</v>
      </c>
      <c r="C1672" s="47"/>
      <c r="D1672" s="47"/>
      <c r="E1672" s="125"/>
      <c r="F1672" s="47"/>
    </row>
    <row r="1673" spans="1:6" hidden="1" x14ac:dyDescent="0.25">
      <c r="A1673" s="51" t="s">
        <v>244</v>
      </c>
      <c r="B1673" s="46" t="s">
        <v>245</v>
      </c>
      <c r="C1673" s="47"/>
      <c r="D1673" s="47"/>
      <c r="E1673" s="125"/>
      <c r="F1673" s="47"/>
    </row>
    <row r="1674" spans="1:6" hidden="1" x14ac:dyDescent="0.25">
      <c r="A1674" s="51" t="s">
        <v>248</v>
      </c>
      <c r="B1674" s="46" t="s">
        <v>249</v>
      </c>
      <c r="C1674" s="47"/>
      <c r="D1674" s="47"/>
      <c r="E1674" s="125"/>
      <c r="F1674" s="47"/>
    </row>
    <row r="1675" spans="1:6" hidden="1" x14ac:dyDescent="0.25">
      <c r="A1675" s="51" t="s">
        <v>252</v>
      </c>
      <c r="B1675" s="46" t="s">
        <v>253</v>
      </c>
      <c r="C1675" s="47"/>
      <c r="D1675" s="47"/>
      <c r="E1675" s="125"/>
      <c r="F1675" s="47"/>
    </row>
    <row r="1676" spans="1:6" hidden="1" x14ac:dyDescent="0.25">
      <c r="A1676" s="51" t="s">
        <v>256</v>
      </c>
      <c r="B1676" s="46" t="s">
        <v>257</v>
      </c>
      <c r="C1676" s="47"/>
      <c r="D1676" s="47"/>
      <c r="E1676" s="125"/>
      <c r="F1676" s="47"/>
    </row>
    <row r="1677" spans="1:6" hidden="1" x14ac:dyDescent="0.25">
      <c r="A1677" s="51" t="s">
        <v>258</v>
      </c>
      <c r="B1677" s="46" t="s">
        <v>259</v>
      </c>
      <c r="C1677" s="47"/>
      <c r="D1677" s="47"/>
      <c r="E1677" s="125"/>
      <c r="F1677" s="47"/>
    </row>
    <row r="1678" spans="1:6" hidden="1" x14ac:dyDescent="0.25">
      <c r="A1678" s="51" t="s">
        <v>260</v>
      </c>
      <c r="B1678" s="46" t="s">
        <v>261</v>
      </c>
      <c r="C1678" s="47"/>
      <c r="D1678" s="47"/>
      <c r="E1678" s="125"/>
      <c r="F1678" s="47"/>
    </row>
    <row r="1679" spans="1:6" hidden="1" x14ac:dyDescent="0.25">
      <c r="A1679" s="51" t="s">
        <v>264</v>
      </c>
      <c r="B1679" s="46" t="s">
        <v>263</v>
      </c>
      <c r="C1679" s="47"/>
      <c r="D1679" s="47"/>
      <c r="E1679" s="125"/>
      <c r="F1679" s="47"/>
    </row>
    <row r="1680" spans="1:6" hidden="1" x14ac:dyDescent="0.25">
      <c r="A1680" s="51" t="s">
        <v>271</v>
      </c>
      <c r="B1680" s="46" t="s">
        <v>272</v>
      </c>
      <c r="C1680" s="47"/>
      <c r="D1680" s="47"/>
      <c r="E1680" s="125"/>
      <c r="F1680" s="47"/>
    </row>
    <row r="1681" spans="1:6" hidden="1" x14ac:dyDescent="0.25">
      <c r="A1681" s="51" t="s">
        <v>273</v>
      </c>
      <c r="B1681" s="46" t="s">
        <v>274</v>
      </c>
      <c r="C1681" s="47"/>
      <c r="D1681" s="47"/>
      <c r="E1681" s="125"/>
      <c r="F1681" s="47"/>
    </row>
    <row r="1682" spans="1:6" hidden="1" x14ac:dyDescent="0.25">
      <c r="A1682" s="51" t="s">
        <v>275</v>
      </c>
      <c r="B1682" s="46" t="s">
        <v>276</v>
      </c>
      <c r="C1682" s="47"/>
      <c r="D1682" s="47"/>
      <c r="E1682" s="125"/>
      <c r="F1682" s="47"/>
    </row>
    <row r="1683" spans="1:6" hidden="1" x14ac:dyDescent="0.25">
      <c r="A1683" s="51" t="s">
        <v>279</v>
      </c>
      <c r="B1683" s="46" t="s">
        <v>266</v>
      </c>
      <c r="C1683" s="47"/>
      <c r="D1683" s="47"/>
      <c r="E1683" s="125"/>
      <c r="F1683" s="47"/>
    </row>
    <row r="1684" spans="1:6" hidden="1" x14ac:dyDescent="0.25">
      <c r="A1684" s="65" t="s">
        <v>280</v>
      </c>
      <c r="B1684" s="46" t="s">
        <v>281</v>
      </c>
      <c r="C1684" s="74">
        <v>620</v>
      </c>
      <c r="D1684" s="74"/>
      <c r="E1684" s="124"/>
      <c r="F1684" s="75">
        <f>+E1684/C1684*100</f>
        <v>0</v>
      </c>
    </row>
    <row r="1685" spans="1:6" hidden="1" x14ac:dyDescent="0.25">
      <c r="A1685" s="51" t="s">
        <v>290</v>
      </c>
      <c r="B1685" s="46" t="s">
        <v>291</v>
      </c>
      <c r="C1685" s="47"/>
      <c r="D1685" s="47"/>
      <c r="E1685" s="125"/>
      <c r="F1685" s="47"/>
    </row>
    <row r="1686" spans="1:6" ht="25.5" hidden="1" x14ac:dyDescent="0.25">
      <c r="A1686" s="65" t="s">
        <v>342</v>
      </c>
      <c r="B1686" s="46" t="s">
        <v>343</v>
      </c>
      <c r="C1686" s="74">
        <v>382</v>
      </c>
      <c r="D1686" s="74"/>
      <c r="E1686" s="124"/>
      <c r="F1686" s="75">
        <f>+E1686/C1686*100</f>
        <v>0</v>
      </c>
    </row>
    <row r="1687" spans="1:6" hidden="1" x14ac:dyDescent="0.25">
      <c r="A1687" s="51" t="s">
        <v>352</v>
      </c>
      <c r="B1687" s="46" t="s">
        <v>353</v>
      </c>
      <c r="C1687" s="47"/>
      <c r="D1687" s="47"/>
      <c r="E1687" s="125"/>
      <c r="F1687" s="47"/>
    </row>
    <row r="1688" spans="1:6" ht="25.5" hidden="1" x14ac:dyDescent="0.25">
      <c r="A1688" s="65" t="s">
        <v>399</v>
      </c>
      <c r="B1688" s="46" t="s">
        <v>400</v>
      </c>
      <c r="C1688" s="74">
        <v>76100</v>
      </c>
      <c r="D1688" s="74"/>
      <c r="E1688" s="124"/>
      <c r="F1688" s="75">
        <f>+E1688/C1688*100</f>
        <v>0</v>
      </c>
    </row>
    <row r="1689" spans="1:6" hidden="1" x14ac:dyDescent="0.25">
      <c r="A1689" s="51" t="s">
        <v>409</v>
      </c>
      <c r="B1689" s="46" t="s">
        <v>173</v>
      </c>
      <c r="C1689" s="47"/>
      <c r="D1689" s="47"/>
      <c r="E1689" s="125"/>
      <c r="F1689" s="47"/>
    </row>
    <row r="1690" spans="1:6" hidden="1" x14ac:dyDescent="0.25">
      <c r="A1690" s="51" t="s">
        <v>413</v>
      </c>
      <c r="B1690" s="46" t="s">
        <v>414</v>
      </c>
      <c r="C1690" s="47"/>
      <c r="D1690" s="47"/>
      <c r="E1690" s="125"/>
      <c r="F1690" s="47"/>
    </row>
    <row r="1691" spans="1:6" hidden="1" x14ac:dyDescent="0.25">
      <c r="A1691" s="51" t="s">
        <v>418</v>
      </c>
      <c r="B1691" s="46" t="s">
        <v>178</v>
      </c>
      <c r="C1691" s="47"/>
      <c r="D1691" s="47"/>
      <c r="E1691" s="125"/>
      <c r="F1691" s="47"/>
    </row>
    <row r="1692" spans="1:6" hidden="1" x14ac:dyDescent="0.25">
      <c r="A1692" s="51" t="s">
        <v>425</v>
      </c>
      <c r="B1692" s="46" t="s">
        <v>426</v>
      </c>
      <c r="C1692" s="47"/>
      <c r="D1692" s="47"/>
      <c r="E1692" s="125"/>
      <c r="F1692" s="47"/>
    </row>
    <row r="1693" spans="1:6" ht="25.5" hidden="1" x14ac:dyDescent="0.25">
      <c r="A1693" s="65" t="s">
        <v>456</v>
      </c>
      <c r="B1693" s="46" t="s">
        <v>457</v>
      </c>
      <c r="C1693" s="74">
        <v>7700</v>
      </c>
      <c r="D1693" s="74"/>
      <c r="E1693" s="124"/>
      <c r="F1693" s="75">
        <f>+E1693/C1693*100</f>
        <v>0</v>
      </c>
    </row>
    <row r="1694" spans="1:6" hidden="1" x14ac:dyDescent="0.25">
      <c r="A1694" s="51" t="s">
        <v>460</v>
      </c>
      <c r="B1694" s="46" t="s">
        <v>459</v>
      </c>
      <c r="C1694" s="47"/>
      <c r="D1694" s="47"/>
      <c r="E1694" s="125"/>
      <c r="F1694" s="47"/>
    </row>
    <row r="1695" spans="1:6" hidden="1" x14ac:dyDescent="0.25">
      <c r="A1695" s="51" t="s">
        <v>463</v>
      </c>
      <c r="B1695" s="46" t="s">
        <v>462</v>
      </c>
      <c r="C1695" s="47"/>
      <c r="D1695" s="47"/>
      <c r="E1695" s="125"/>
      <c r="F1695" s="47"/>
    </row>
    <row r="1696" spans="1:6" ht="25.5" hidden="1" x14ac:dyDescent="0.25">
      <c r="A1696" s="48" t="s">
        <v>152</v>
      </c>
      <c r="B1696" s="46" t="s">
        <v>499</v>
      </c>
      <c r="C1696" s="74">
        <v>3200</v>
      </c>
      <c r="D1696" s="74"/>
      <c r="E1696" s="124"/>
      <c r="F1696" s="75">
        <f>+E1696/C1696*100</f>
        <v>0</v>
      </c>
    </row>
    <row r="1697" spans="1:6" hidden="1" x14ac:dyDescent="0.25">
      <c r="A1697" s="65" t="s">
        <v>216</v>
      </c>
      <c r="B1697" s="46" t="s">
        <v>217</v>
      </c>
      <c r="C1697" s="74"/>
      <c r="D1697" s="74"/>
      <c r="E1697" s="124"/>
      <c r="F1697" s="75"/>
    </row>
    <row r="1698" spans="1:6" ht="25.5" hidden="1" x14ac:dyDescent="0.25">
      <c r="A1698" s="65" t="s">
        <v>399</v>
      </c>
      <c r="B1698" s="46" t="s">
        <v>400</v>
      </c>
      <c r="C1698" s="74">
        <v>3200</v>
      </c>
      <c r="D1698" s="74"/>
      <c r="E1698" s="124"/>
      <c r="F1698" s="75">
        <f>+E1698/C1698*100</f>
        <v>0</v>
      </c>
    </row>
    <row r="1699" spans="1:6" hidden="1" x14ac:dyDescent="0.25">
      <c r="A1699" s="51" t="s">
        <v>409</v>
      </c>
      <c r="B1699" s="46" t="s">
        <v>173</v>
      </c>
      <c r="C1699" s="47"/>
      <c r="D1699" s="47"/>
      <c r="E1699" s="125"/>
      <c r="F1699" s="47"/>
    </row>
    <row r="1700" spans="1:6" hidden="1" x14ac:dyDescent="0.25">
      <c r="A1700" s="51" t="s">
        <v>412</v>
      </c>
      <c r="B1700" s="46" t="s">
        <v>174</v>
      </c>
      <c r="C1700" s="47"/>
      <c r="D1700" s="47"/>
      <c r="E1700" s="125"/>
      <c r="F1700" s="47"/>
    </row>
    <row r="1701" spans="1:6" ht="25.5" hidden="1" x14ac:dyDescent="0.25">
      <c r="A1701" s="72" t="s">
        <v>638</v>
      </c>
      <c r="B1701" s="73" t="s">
        <v>639</v>
      </c>
      <c r="C1701" s="60">
        <v>19147593</v>
      </c>
      <c r="D1701" s="60"/>
      <c r="E1701" s="123"/>
      <c r="F1701" s="75">
        <f t="shared" ref="F1701:F1703" si="54">+E1701/C1701*100</f>
        <v>0</v>
      </c>
    </row>
    <row r="1702" spans="1:6" hidden="1" x14ac:dyDescent="0.25">
      <c r="A1702" s="48" t="s">
        <v>193</v>
      </c>
      <c r="B1702" s="46" t="s">
        <v>482</v>
      </c>
      <c r="C1702" s="74">
        <v>2545793</v>
      </c>
      <c r="D1702" s="74"/>
      <c r="E1702" s="124"/>
      <c r="F1702" s="75">
        <f t="shared" si="54"/>
        <v>0</v>
      </c>
    </row>
    <row r="1703" spans="1:6" hidden="1" x14ac:dyDescent="0.25">
      <c r="A1703" s="65" t="s">
        <v>193</v>
      </c>
      <c r="B1703" s="46" t="s">
        <v>194</v>
      </c>
      <c r="C1703" s="74">
        <v>1075893</v>
      </c>
      <c r="D1703" s="74"/>
      <c r="E1703" s="124"/>
      <c r="F1703" s="75">
        <f t="shared" si="54"/>
        <v>0</v>
      </c>
    </row>
    <row r="1704" spans="1:6" hidden="1" x14ac:dyDescent="0.25">
      <c r="A1704" s="51" t="s">
        <v>197</v>
      </c>
      <c r="B1704" s="46" t="s">
        <v>198</v>
      </c>
      <c r="C1704" s="47"/>
      <c r="D1704" s="47"/>
      <c r="E1704" s="125"/>
      <c r="F1704" s="47"/>
    </row>
    <row r="1705" spans="1:6" hidden="1" x14ac:dyDescent="0.25">
      <c r="A1705" s="51" t="s">
        <v>207</v>
      </c>
      <c r="B1705" s="46" t="s">
        <v>206</v>
      </c>
      <c r="C1705" s="47"/>
      <c r="D1705" s="47"/>
      <c r="E1705" s="125"/>
      <c r="F1705" s="47"/>
    </row>
    <row r="1706" spans="1:6" hidden="1" x14ac:dyDescent="0.25">
      <c r="A1706" s="51" t="s">
        <v>212</v>
      </c>
      <c r="B1706" s="46" t="s">
        <v>213</v>
      </c>
      <c r="C1706" s="47"/>
      <c r="D1706" s="47"/>
      <c r="E1706" s="125"/>
      <c r="F1706" s="47"/>
    </row>
    <row r="1707" spans="1:6" hidden="1" x14ac:dyDescent="0.25">
      <c r="A1707" s="65" t="s">
        <v>216</v>
      </c>
      <c r="B1707" s="46" t="s">
        <v>217</v>
      </c>
      <c r="C1707" s="74">
        <v>1207228</v>
      </c>
      <c r="D1707" s="74"/>
      <c r="E1707" s="124"/>
      <c r="F1707" s="75">
        <f>+E1707/C1707*100</f>
        <v>0</v>
      </c>
    </row>
    <row r="1708" spans="1:6" hidden="1" x14ac:dyDescent="0.25">
      <c r="A1708" s="51" t="s">
        <v>220</v>
      </c>
      <c r="B1708" s="46" t="s">
        <v>221</v>
      </c>
      <c r="C1708" s="47"/>
      <c r="D1708" s="47"/>
      <c r="E1708" s="125"/>
      <c r="F1708" s="47"/>
    </row>
    <row r="1709" spans="1:6" ht="25.5" hidden="1" x14ac:dyDescent="0.25">
      <c r="A1709" s="51" t="s">
        <v>222</v>
      </c>
      <c r="B1709" s="46" t="s">
        <v>223</v>
      </c>
      <c r="C1709" s="47"/>
      <c r="D1709" s="47"/>
      <c r="E1709" s="125"/>
      <c r="F1709" s="47"/>
    </row>
    <row r="1710" spans="1:6" hidden="1" x14ac:dyDescent="0.25">
      <c r="A1710" s="51" t="s">
        <v>224</v>
      </c>
      <c r="B1710" s="46" t="s">
        <v>225</v>
      </c>
      <c r="C1710" s="47"/>
      <c r="D1710" s="47"/>
      <c r="E1710" s="125"/>
      <c r="F1710" s="47"/>
    </row>
    <row r="1711" spans="1:6" hidden="1" x14ac:dyDescent="0.25">
      <c r="A1711" s="51" t="s">
        <v>230</v>
      </c>
      <c r="B1711" s="46" t="s">
        <v>231</v>
      </c>
      <c r="C1711" s="47"/>
      <c r="D1711" s="47"/>
      <c r="E1711" s="125"/>
      <c r="F1711" s="47"/>
    </row>
    <row r="1712" spans="1:6" hidden="1" x14ac:dyDescent="0.25">
      <c r="A1712" s="51" t="s">
        <v>232</v>
      </c>
      <c r="B1712" s="46" t="s">
        <v>233</v>
      </c>
      <c r="C1712" s="47"/>
      <c r="D1712" s="47"/>
      <c r="E1712" s="125"/>
      <c r="F1712" s="47"/>
    </row>
    <row r="1713" spans="1:6" hidden="1" x14ac:dyDescent="0.25">
      <c r="A1713" s="51" t="s">
        <v>234</v>
      </c>
      <c r="B1713" s="46" t="s">
        <v>235</v>
      </c>
      <c r="C1713" s="47"/>
      <c r="D1713" s="47"/>
      <c r="E1713" s="125"/>
      <c r="F1713" s="47"/>
    </row>
    <row r="1714" spans="1:6" ht="25.5" hidden="1" x14ac:dyDescent="0.25">
      <c r="A1714" s="51" t="s">
        <v>236</v>
      </c>
      <c r="B1714" s="46" t="s">
        <v>237</v>
      </c>
      <c r="C1714" s="47"/>
      <c r="D1714" s="47"/>
      <c r="E1714" s="125"/>
      <c r="F1714" s="47"/>
    </row>
    <row r="1715" spans="1:6" hidden="1" x14ac:dyDescent="0.25">
      <c r="A1715" s="51" t="s">
        <v>238</v>
      </c>
      <c r="B1715" s="46" t="s">
        <v>239</v>
      </c>
      <c r="C1715" s="47"/>
      <c r="D1715" s="47"/>
      <c r="E1715" s="125"/>
      <c r="F1715" s="47"/>
    </row>
    <row r="1716" spans="1:6" hidden="1" x14ac:dyDescent="0.25">
      <c r="A1716" s="51" t="s">
        <v>240</v>
      </c>
      <c r="B1716" s="46" t="s">
        <v>241</v>
      </c>
      <c r="C1716" s="47"/>
      <c r="D1716" s="47"/>
      <c r="E1716" s="125"/>
      <c r="F1716" s="47"/>
    </row>
    <row r="1717" spans="1:6" hidden="1" x14ac:dyDescent="0.25">
      <c r="A1717" s="51" t="s">
        <v>244</v>
      </c>
      <c r="B1717" s="46" t="s">
        <v>245</v>
      </c>
      <c r="C1717" s="47"/>
      <c r="D1717" s="47"/>
      <c r="E1717" s="125"/>
      <c r="F1717" s="47"/>
    </row>
    <row r="1718" spans="1:6" hidden="1" x14ac:dyDescent="0.25">
      <c r="A1718" s="51" t="s">
        <v>246</v>
      </c>
      <c r="B1718" s="46" t="s">
        <v>247</v>
      </c>
      <c r="C1718" s="47"/>
      <c r="D1718" s="47"/>
      <c r="E1718" s="125"/>
      <c r="F1718" s="47"/>
    </row>
    <row r="1719" spans="1:6" hidden="1" x14ac:dyDescent="0.25">
      <c r="A1719" s="51" t="s">
        <v>248</v>
      </c>
      <c r="B1719" s="46" t="s">
        <v>249</v>
      </c>
      <c r="C1719" s="47"/>
      <c r="D1719" s="47"/>
      <c r="E1719" s="125"/>
      <c r="F1719" s="47"/>
    </row>
    <row r="1720" spans="1:6" hidden="1" x14ac:dyDescent="0.25">
      <c r="A1720" s="51" t="s">
        <v>250</v>
      </c>
      <c r="B1720" s="46" t="s">
        <v>251</v>
      </c>
      <c r="C1720" s="47"/>
      <c r="D1720" s="47"/>
      <c r="E1720" s="125"/>
      <c r="F1720" s="47"/>
    </row>
    <row r="1721" spans="1:6" hidden="1" x14ac:dyDescent="0.25">
      <c r="A1721" s="51" t="s">
        <v>252</v>
      </c>
      <c r="B1721" s="46" t="s">
        <v>253</v>
      </c>
      <c r="C1721" s="47"/>
      <c r="D1721" s="47"/>
      <c r="E1721" s="125"/>
      <c r="F1721" s="47"/>
    </row>
    <row r="1722" spans="1:6" hidden="1" x14ac:dyDescent="0.25">
      <c r="A1722" s="51" t="s">
        <v>254</v>
      </c>
      <c r="B1722" s="46" t="s">
        <v>255</v>
      </c>
      <c r="C1722" s="47"/>
      <c r="D1722" s="47"/>
      <c r="E1722" s="125"/>
      <c r="F1722" s="47"/>
    </row>
    <row r="1723" spans="1:6" hidden="1" x14ac:dyDescent="0.25">
      <c r="A1723" s="51" t="s">
        <v>256</v>
      </c>
      <c r="B1723" s="46" t="s">
        <v>257</v>
      </c>
      <c r="C1723" s="47"/>
      <c r="D1723" s="47"/>
      <c r="E1723" s="125"/>
      <c r="F1723" s="47"/>
    </row>
    <row r="1724" spans="1:6" hidden="1" x14ac:dyDescent="0.25">
      <c r="A1724" s="51" t="s">
        <v>258</v>
      </c>
      <c r="B1724" s="46" t="s">
        <v>259</v>
      </c>
      <c r="C1724" s="47"/>
      <c r="D1724" s="47"/>
      <c r="E1724" s="125"/>
      <c r="F1724" s="47"/>
    </row>
    <row r="1725" spans="1:6" hidden="1" x14ac:dyDescent="0.25">
      <c r="A1725" s="51" t="s">
        <v>260</v>
      </c>
      <c r="B1725" s="46" t="s">
        <v>261</v>
      </c>
      <c r="C1725" s="47"/>
      <c r="D1725" s="47"/>
      <c r="E1725" s="125"/>
      <c r="F1725" s="47"/>
    </row>
    <row r="1726" spans="1:6" hidden="1" x14ac:dyDescent="0.25">
      <c r="A1726" s="51" t="s">
        <v>264</v>
      </c>
      <c r="B1726" s="46" t="s">
        <v>263</v>
      </c>
      <c r="C1726" s="47"/>
      <c r="D1726" s="47"/>
      <c r="E1726" s="125"/>
      <c r="F1726" s="47"/>
    </row>
    <row r="1727" spans="1:6" hidden="1" x14ac:dyDescent="0.25">
      <c r="A1727" s="51" t="s">
        <v>269</v>
      </c>
      <c r="B1727" s="46" t="s">
        <v>270</v>
      </c>
      <c r="C1727" s="47"/>
      <c r="D1727" s="47"/>
      <c r="E1727" s="125"/>
      <c r="F1727" s="47"/>
    </row>
    <row r="1728" spans="1:6" hidden="1" x14ac:dyDescent="0.25">
      <c r="A1728" s="51" t="s">
        <v>271</v>
      </c>
      <c r="B1728" s="46" t="s">
        <v>272</v>
      </c>
      <c r="C1728" s="47"/>
      <c r="D1728" s="47"/>
      <c r="E1728" s="125"/>
      <c r="F1728" s="47"/>
    </row>
    <row r="1729" spans="1:6" hidden="1" x14ac:dyDescent="0.25">
      <c r="A1729" s="51" t="s">
        <v>273</v>
      </c>
      <c r="B1729" s="46" t="s">
        <v>274</v>
      </c>
      <c r="C1729" s="47"/>
      <c r="D1729" s="47"/>
      <c r="E1729" s="125"/>
      <c r="F1729" s="47"/>
    </row>
    <row r="1730" spans="1:6" hidden="1" x14ac:dyDescent="0.25">
      <c r="A1730" s="51" t="s">
        <v>275</v>
      </c>
      <c r="B1730" s="46" t="s">
        <v>276</v>
      </c>
      <c r="C1730" s="47"/>
      <c r="D1730" s="47"/>
      <c r="E1730" s="125"/>
      <c r="F1730" s="47"/>
    </row>
    <row r="1731" spans="1:6" hidden="1" x14ac:dyDescent="0.25">
      <c r="A1731" s="51" t="s">
        <v>277</v>
      </c>
      <c r="B1731" s="46" t="s">
        <v>278</v>
      </c>
      <c r="C1731" s="47"/>
      <c r="D1731" s="47"/>
      <c r="E1731" s="125"/>
      <c r="F1731" s="47"/>
    </row>
    <row r="1732" spans="1:6" hidden="1" x14ac:dyDescent="0.25">
      <c r="A1732" s="51" t="s">
        <v>279</v>
      </c>
      <c r="B1732" s="46" t="s">
        <v>266</v>
      </c>
      <c r="C1732" s="47"/>
      <c r="D1732" s="47"/>
      <c r="E1732" s="125"/>
      <c r="F1732" s="47"/>
    </row>
    <row r="1733" spans="1:6" hidden="1" x14ac:dyDescent="0.25">
      <c r="A1733" s="65" t="s">
        <v>280</v>
      </c>
      <c r="B1733" s="46" t="s">
        <v>281</v>
      </c>
      <c r="C1733" s="74">
        <v>14188</v>
      </c>
      <c r="D1733" s="74"/>
      <c r="E1733" s="124"/>
      <c r="F1733" s="75">
        <f>+E1733/C1733*100</f>
        <v>0</v>
      </c>
    </row>
    <row r="1734" spans="1:6" ht="38.25" hidden="1" x14ac:dyDescent="0.25">
      <c r="A1734" s="51" t="s">
        <v>286</v>
      </c>
      <c r="B1734" s="46" t="s">
        <v>287</v>
      </c>
      <c r="C1734" s="47"/>
      <c r="D1734" s="47"/>
      <c r="E1734" s="125"/>
      <c r="F1734" s="47"/>
    </row>
    <row r="1735" spans="1:6" hidden="1" x14ac:dyDescent="0.25">
      <c r="A1735" s="51" t="s">
        <v>290</v>
      </c>
      <c r="B1735" s="46" t="s">
        <v>291</v>
      </c>
      <c r="C1735" s="47"/>
      <c r="D1735" s="47"/>
      <c r="E1735" s="125"/>
      <c r="F1735" s="47"/>
    </row>
    <row r="1736" spans="1:6" ht="25.5" hidden="1" x14ac:dyDescent="0.25">
      <c r="A1736" s="51" t="s">
        <v>292</v>
      </c>
      <c r="B1736" s="46" t="s">
        <v>293</v>
      </c>
      <c r="C1736" s="47"/>
      <c r="D1736" s="47"/>
      <c r="E1736" s="125"/>
      <c r="F1736" s="47"/>
    </row>
    <row r="1737" spans="1:6" hidden="1" x14ac:dyDescent="0.25">
      <c r="A1737" s="51" t="s">
        <v>294</v>
      </c>
      <c r="B1737" s="46" t="s">
        <v>295</v>
      </c>
      <c r="C1737" s="47"/>
      <c r="D1737" s="47"/>
      <c r="E1737" s="125"/>
      <c r="F1737" s="47"/>
    </row>
    <row r="1738" spans="1:6" hidden="1" x14ac:dyDescent="0.25">
      <c r="A1738" s="51" t="s">
        <v>296</v>
      </c>
      <c r="B1738" s="46" t="s">
        <v>297</v>
      </c>
      <c r="C1738" s="47"/>
      <c r="D1738" s="47"/>
      <c r="E1738" s="125"/>
      <c r="F1738" s="47"/>
    </row>
    <row r="1739" spans="1:6" ht="25.5" hidden="1" x14ac:dyDescent="0.25">
      <c r="A1739" s="65" t="s">
        <v>313</v>
      </c>
      <c r="B1739" s="46" t="s">
        <v>314</v>
      </c>
      <c r="C1739" s="76"/>
      <c r="D1739" s="76"/>
      <c r="E1739" s="124"/>
      <c r="F1739" s="76"/>
    </row>
    <row r="1740" spans="1:6" ht="25.5" hidden="1" x14ac:dyDescent="0.25">
      <c r="A1740" s="51" t="s">
        <v>338</v>
      </c>
      <c r="B1740" s="46" t="s">
        <v>82</v>
      </c>
      <c r="C1740" s="47"/>
      <c r="D1740" s="47"/>
      <c r="E1740" s="125"/>
      <c r="F1740" s="47"/>
    </row>
    <row r="1741" spans="1:6" ht="25.5" hidden="1" x14ac:dyDescent="0.25">
      <c r="A1741" s="65" t="s">
        <v>342</v>
      </c>
      <c r="B1741" s="46" t="s">
        <v>343</v>
      </c>
      <c r="C1741" s="74">
        <v>21800</v>
      </c>
      <c r="D1741" s="74"/>
      <c r="E1741" s="124"/>
      <c r="F1741" s="75">
        <f>+E1741/C1741*100</f>
        <v>0</v>
      </c>
    </row>
    <row r="1742" spans="1:6" hidden="1" x14ac:dyDescent="0.25">
      <c r="A1742" s="51" t="s">
        <v>352</v>
      </c>
      <c r="B1742" s="46" t="s">
        <v>353</v>
      </c>
      <c r="C1742" s="47"/>
      <c r="D1742" s="47"/>
      <c r="E1742" s="125"/>
      <c r="F1742" s="47"/>
    </row>
    <row r="1743" spans="1:6" hidden="1" x14ac:dyDescent="0.25">
      <c r="A1743" s="51" t="s">
        <v>354</v>
      </c>
      <c r="B1743" s="46" t="s">
        <v>355</v>
      </c>
      <c r="C1743" s="47"/>
      <c r="D1743" s="47"/>
      <c r="E1743" s="125"/>
      <c r="F1743" s="47"/>
    </row>
    <row r="1744" spans="1:6" hidden="1" x14ac:dyDescent="0.25">
      <c r="A1744" s="65" t="s">
        <v>358</v>
      </c>
      <c r="B1744" s="46" t="s">
        <v>359</v>
      </c>
      <c r="C1744" s="74">
        <v>7000</v>
      </c>
      <c r="D1744" s="74"/>
      <c r="E1744" s="124"/>
      <c r="F1744" s="75">
        <f>+E1744/C1744*100</f>
        <v>0</v>
      </c>
    </row>
    <row r="1745" spans="1:6" hidden="1" x14ac:dyDescent="0.25">
      <c r="A1745" s="51" t="s">
        <v>361</v>
      </c>
      <c r="B1745" s="46" t="s">
        <v>362</v>
      </c>
      <c r="C1745" s="47"/>
      <c r="D1745" s="47"/>
      <c r="E1745" s="125"/>
      <c r="F1745" s="47"/>
    </row>
    <row r="1746" spans="1:6" ht="25.5" hidden="1" x14ac:dyDescent="0.25">
      <c r="A1746" s="65" t="s">
        <v>387</v>
      </c>
      <c r="B1746" s="46" t="s">
        <v>388</v>
      </c>
      <c r="C1746" s="74">
        <v>39100</v>
      </c>
      <c r="D1746" s="74"/>
      <c r="E1746" s="126"/>
      <c r="F1746" s="76"/>
    </row>
    <row r="1747" spans="1:6" ht="25.5" hidden="1" x14ac:dyDescent="0.25">
      <c r="A1747" s="65" t="s">
        <v>399</v>
      </c>
      <c r="B1747" s="46" t="s">
        <v>400</v>
      </c>
      <c r="C1747" s="74">
        <v>140993</v>
      </c>
      <c r="D1747" s="74"/>
      <c r="E1747" s="124"/>
      <c r="F1747" s="75">
        <f>+E1747/C1747*100</f>
        <v>0</v>
      </c>
    </row>
    <row r="1748" spans="1:6" hidden="1" x14ac:dyDescent="0.25">
      <c r="A1748" s="51" t="s">
        <v>409</v>
      </c>
      <c r="B1748" s="46" t="s">
        <v>173</v>
      </c>
      <c r="C1748" s="47"/>
      <c r="D1748" s="47"/>
      <c r="E1748" s="125"/>
      <c r="F1748" s="47"/>
    </row>
    <row r="1749" spans="1:6" hidden="1" x14ac:dyDescent="0.25">
      <c r="A1749" s="51" t="s">
        <v>410</v>
      </c>
      <c r="B1749" s="46" t="s">
        <v>411</v>
      </c>
      <c r="C1749" s="47"/>
      <c r="D1749" s="47"/>
      <c r="E1749" s="125"/>
      <c r="F1749" s="47"/>
    </row>
    <row r="1750" spans="1:6" hidden="1" x14ac:dyDescent="0.25">
      <c r="A1750" s="51" t="s">
        <v>412</v>
      </c>
      <c r="B1750" s="46" t="s">
        <v>174</v>
      </c>
      <c r="C1750" s="47"/>
      <c r="D1750" s="47"/>
      <c r="E1750" s="125"/>
      <c r="F1750" s="47"/>
    </row>
    <row r="1751" spans="1:6" hidden="1" x14ac:dyDescent="0.25">
      <c r="A1751" s="51" t="s">
        <v>413</v>
      </c>
      <c r="B1751" s="46" t="s">
        <v>414</v>
      </c>
      <c r="C1751" s="47"/>
      <c r="D1751" s="47"/>
      <c r="E1751" s="125"/>
      <c r="F1751" s="47"/>
    </row>
    <row r="1752" spans="1:6" hidden="1" x14ac:dyDescent="0.25">
      <c r="A1752" s="51" t="s">
        <v>415</v>
      </c>
      <c r="B1752" s="46" t="s">
        <v>416</v>
      </c>
      <c r="C1752" s="47"/>
      <c r="D1752" s="47"/>
      <c r="E1752" s="125"/>
      <c r="F1752" s="47"/>
    </row>
    <row r="1753" spans="1:6" hidden="1" x14ac:dyDescent="0.25">
      <c r="A1753" s="51" t="s">
        <v>417</v>
      </c>
      <c r="B1753" s="46" t="s">
        <v>176</v>
      </c>
      <c r="C1753" s="47"/>
      <c r="D1753" s="47"/>
      <c r="E1753" s="125"/>
      <c r="F1753" s="47"/>
    </row>
    <row r="1754" spans="1:6" hidden="1" x14ac:dyDescent="0.25">
      <c r="A1754" s="51" t="s">
        <v>418</v>
      </c>
      <c r="B1754" s="46" t="s">
        <v>178</v>
      </c>
      <c r="C1754" s="47"/>
      <c r="D1754" s="47"/>
      <c r="E1754" s="125"/>
      <c r="F1754" s="47"/>
    </row>
    <row r="1755" spans="1:6" hidden="1" x14ac:dyDescent="0.25">
      <c r="A1755" s="51" t="s">
        <v>421</v>
      </c>
      <c r="B1755" s="46" t="s">
        <v>182</v>
      </c>
      <c r="C1755" s="47"/>
      <c r="D1755" s="47"/>
      <c r="E1755" s="125"/>
      <c r="F1755" s="47"/>
    </row>
    <row r="1756" spans="1:6" hidden="1" x14ac:dyDescent="0.25">
      <c r="A1756" s="51" t="s">
        <v>425</v>
      </c>
      <c r="B1756" s="46" t="s">
        <v>426</v>
      </c>
      <c r="C1756" s="47"/>
      <c r="D1756" s="47"/>
      <c r="E1756" s="125"/>
      <c r="F1756" s="47"/>
    </row>
    <row r="1757" spans="1:6" ht="25.5" hidden="1" x14ac:dyDescent="0.25">
      <c r="A1757" s="65" t="s">
        <v>456</v>
      </c>
      <c r="B1757" s="46" t="s">
        <v>457</v>
      </c>
      <c r="C1757" s="74"/>
      <c r="D1757" s="74"/>
      <c r="E1757" s="124"/>
      <c r="F1757" s="75" t="e">
        <f>+E1757/C1757*100</f>
        <v>#DIV/0!</v>
      </c>
    </row>
    <row r="1758" spans="1:6" hidden="1" x14ac:dyDescent="0.25">
      <c r="A1758" s="51" t="s">
        <v>460</v>
      </c>
      <c r="B1758" s="46" t="s">
        <v>459</v>
      </c>
      <c r="C1758" s="47"/>
      <c r="D1758" s="47"/>
      <c r="E1758" s="125"/>
      <c r="F1758" s="47"/>
    </row>
    <row r="1759" spans="1:6" ht="25.5" hidden="1" x14ac:dyDescent="0.25">
      <c r="A1759" s="65" t="s">
        <v>580</v>
      </c>
      <c r="B1759" s="46" t="s">
        <v>581</v>
      </c>
      <c r="C1759" s="74">
        <v>39591</v>
      </c>
      <c r="D1759" s="74"/>
      <c r="E1759" s="126"/>
      <c r="F1759" s="76"/>
    </row>
    <row r="1760" spans="1:6" hidden="1" x14ac:dyDescent="0.25">
      <c r="A1760" s="48" t="s">
        <v>444</v>
      </c>
      <c r="B1760" s="46" t="s">
        <v>484</v>
      </c>
      <c r="C1760" s="74">
        <v>13811856</v>
      </c>
      <c r="D1760" s="74"/>
      <c r="E1760" s="124"/>
      <c r="F1760" s="75">
        <f t="shared" ref="F1760:F1761" si="55">+E1760/C1760*100</f>
        <v>0</v>
      </c>
    </row>
    <row r="1761" spans="1:6" hidden="1" x14ac:dyDescent="0.25">
      <c r="A1761" s="65" t="s">
        <v>193</v>
      </c>
      <c r="B1761" s="46" t="s">
        <v>194</v>
      </c>
      <c r="C1761" s="74">
        <v>2701040</v>
      </c>
      <c r="D1761" s="74"/>
      <c r="E1761" s="124"/>
      <c r="F1761" s="75">
        <f t="shared" si="55"/>
        <v>0</v>
      </c>
    </row>
    <row r="1762" spans="1:6" hidden="1" x14ac:dyDescent="0.25">
      <c r="A1762" s="51" t="s">
        <v>197</v>
      </c>
      <c r="B1762" s="46" t="s">
        <v>198</v>
      </c>
      <c r="C1762" s="47"/>
      <c r="D1762" s="47"/>
      <c r="E1762" s="125"/>
      <c r="F1762" s="47"/>
    </row>
    <row r="1763" spans="1:6" hidden="1" x14ac:dyDescent="0.25">
      <c r="A1763" s="51" t="s">
        <v>199</v>
      </c>
      <c r="B1763" s="46" t="s">
        <v>200</v>
      </c>
      <c r="C1763" s="47"/>
      <c r="D1763" s="47"/>
      <c r="E1763" s="125"/>
      <c r="F1763" s="47"/>
    </row>
    <row r="1764" spans="1:6" hidden="1" x14ac:dyDescent="0.25">
      <c r="A1764" s="51" t="s">
        <v>201</v>
      </c>
      <c r="B1764" s="46" t="s">
        <v>202</v>
      </c>
      <c r="C1764" s="47"/>
      <c r="D1764" s="47"/>
      <c r="E1764" s="125"/>
      <c r="F1764" s="47"/>
    </row>
    <row r="1765" spans="1:6" hidden="1" x14ac:dyDescent="0.25">
      <c r="A1765" s="51" t="s">
        <v>207</v>
      </c>
      <c r="B1765" s="46" t="s">
        <v>206</v>
      </c>
      <c r="C1765" s="47"/>
      <c r="D1765" s="47"/>
      <c r="E1765" s="125"/>
      <c r="F1765" s="47"/>
    </row>
    <row r="1766" spans="1:6" hidden="1" x14ac:dyDescent="0.25">
      <c r="A1766" s="51" t="s">
        <v>212</v>
      </c>
      <c r="B1766" s="46" t="s">
        <v>213</v>
      </c>
      <c r="C1766" s="47"/>
      <c r="D1766" s="47"/>
      <c r="E1766" s="125"/>
      <c r="F1766" s="47"/>
    </row>
    <row r="1767" spans="1:6" ht="25.5" hidden="1" x14ac:dyDescent="0.25">
      <c r="A1767" s="51" t="s">
        <v>214</v>
      </c>
      <c r="B1767" s="46" t="s">
        <v>215</v>
      </c>
      <c r="C1767" s="47"/>
      <c r="D1767" s="47"/>
      <c r="E1767" s="125"/>
      <c r="F1767" s="47"/>
    </row>
    <row r="1768" spans="1:6" hidden="1" x14ac:dyDescent="0.25">
      <c r="A1768" s="65" t="s">
        <v>216</v>
      </c>
      <c r="B1768" s="46" t="s">
        <v>217</v>
      </c>
      <c r="C1768" s="74">
        <v>7174140</v>
      </c>
      <c r="D1768" s="74"/>
      <c r="E1768" s="124"/>
      <c r="F1768" s="75">
        <f>+E1768/C1768*100</f>
        <v>0</v>
      </c>
    </row>
    <row r="1769" spans="1:6" hidden="1" x14ac:dyDescent="0.25">
      <c r="A1769" s="51" t="s">
        <v>220</v>
      </c>
      <c r="B1769" s="46" t="s">
        <v>221</v>
      </c>
      <c r="C1769" s="47"/>
      <c r="D1769" s="47"/>
      <c r="E1769" s="125"/>
      <c r="F1769" s="47"/>
    </row>
    <row r="1770" spans="1:6" ht="25.5" hidden="1" x14ac:dyDescent="0.25">
      <c r="A1770" s="51" t="s">
        <v>222</v>
      </c>
      <c r="B1770" s="46" t="s">
        <v>223</v>
      </c>
      <c r="C1770" s="47"/>
      <c r="D1770" s="47"/>
      <c r="E1770" s="125"/>
      <c r="F1770" s="47"/>
    </row>
    <row r="1771" spans="1:6" hidden="1" x14ac:dyDescent="0.25">
      <c r="A1771" s="51" t="s">
        <v>224</v>
      </c>
      <c r="B1771" s="46" t="s">
        <v>225</v>
      </c>
      <c r="C1771" s="47"/>
      <c r="D1771" s="47"/>
      <c r="E1771" s="125"/>
      <c r="F1771" s="47"/>
    </row>
    <row r="1772" spans="1:6" hidden="1" x14ac:dyDescent="0.25">
      <c r="A1772" s="51" t="s">
        <v>226</v>
      </c>
      <c r="B1772" s="46" t="s">
        <v>227</v>
      </c>
      <c r="C1772" s="47"/>
      <c r="D1772" s="47"/>
      <c r="E1772" s="125"/>
      <c r="F1772" s="47"/>
    </row>
    <row r="1773" spans="1:6" hidden="1" x14ac:dyDescent="0.25">
      <c r="A1773" s="51" t="s">
        <v>230</v>
      </c>
      <c r="B1773" s="46" t="s">
        <v>231</v>
      </c>
      <c r="C1773" s="47"/>
      <c r="D1773" s="47"/>
      <c r="E1773" s="125"/>
      <c r="F1773" s="47"/>
    </row>
    <row r="1774" spans="1:6" hidden="1" x14ac:dyDescent="0.25">
      <c r="A1774" s="51" t="s">
        <v>232</v>
      </c>
      <c r="B1774" s="46" t="s">
        <v>233</v>
      </c>
      <c r="C1774" s="47"/>
      <c r="D1774" s="47"/>
      <c r="E1774" s="125"/>
      <c r="F1774" s="47"/>
    </row>
    <row r="1775" spans="1:6" hidden="1" x14ac:dyDescent="0.25">
      <c r="A1775" s="51" t="s">
        <v>234</v>
      </c>
      <c r="B1775" s="46" t="s">
        <v>235</v>
      </c>
      <c r="C1775" s="47"/>
      <c r="D1775" s="47"/>
      <c r="E1775" s="125"/>
      <c r="F1775" s="47"/>
    </row>
    <row r="1776" spans="1:6" ht="25.5" hidden="1" x14ac:dyDescent="0.25">
      <c r="A1776" s="51" t="s">
        <v>236</v>
      </c>
      <c r="B1776" s="46" t="s">
        <v>237</v>
      </c>
      <c r="C1776" s="47"/>
      <c r="D1776" s="47"/>
      <c r="E1776" s="125"/>
      <c r="F1776" s="47"/>
    </row>
    <row r="1777" spans="1:6" hidden="1" x14ac:dyDescent="0.25">
      <c r="A1777" s="51" t="s">
        <v>238</v>
      </c>
      <c r="B1777" s="46" t="s">
        <v>239</v>
      </c>
      <c r="C1777" s="47"/>
      <c r="D1777" s="47"/>
      <c r="E1777" s="125"/>
      <c r="F1777" s="47"/>
    </row>
    <row r="1778" spans="1:6" hidden="1" x14ac:dyDescent="0.25">
      <c r="A1778" s="51" t="s">
        <v>240</v>
      </c>
      <c r="B1778" s="46" t="s">
        <v>241</v>
      </c>
      <c r="C1778" s="47"/>
      <c r="D1778" s="47"/>
      <c r="E1778" s="125"/>
      <c r="F1778" s="47"/>
    </row>
    <row r="1779" spans="1:6" hidden="1" x14ac:dyDescent="0.25">
      <c r="A1779" s="51" t="s">
        <v>244</v>
      </c>
      <c r="B1779" s="46" t="s">
        <v>245</v>
      </c>
      <c r="C1779" s="47"/>
      <c r="D1779" s="47"/>
      <c r="E1779" s="125"/>
      <c r="F1779" s="47"/>
    </row>
    <row r="1780" spans="1:6" hidden="1" x14ac:dyDescent="0.25">
      <c r="A1780" s="51" t="s">
        <v>246</v>
      </c>
      <c r="B1780" s="46" t="s">
        <v>247</v>
      </c>
      <c r="C1780" s="47"/>
      <c r="D1780" s="47"/>
      <c r="E1780" s="125"/>
      <c r="F1780" s="47"/>
    </row>
    <row r="1781" spans="1:6" hidden="1" x14ac:dyDescent="0.25">
      <c r="A1781" s="51" t="s">
        <v>248</v>
      </c>
      <c r="B1781" s="46" t="s">
        <v>249</v>
      </c>
      <c r="C1781" s="47"/>
      <c r="D1781" s="47"/>
      <c r="E1781" s="125"/>
      <c r="F1781" s="47"/>
    </row>
    <row r="1782" spans="1:6" hidden="1" x14ac:dyDescent="0.25">
      <c r="A1782" s="51" t="s">
        <v>250</v>
      </c>
      <c r="B1782" s="46" t="s">
        <v>251</v>
      </c>
      <c r="C1782" s="47"/>
      <c r="D1782" s="47"/>
      <c r="E1782" s="125"/>
      <c r="F1782" s="47"/>
    </row>
    <row r="1783" spans="1:6" hidden="1" x14ac:dyDescent="0.25">
      <c r="A1783" s="51" t="s">
        <v>252</v>
      </c>
      <c r="B1783" s="46" t="s">
        <v>253</v>
      </c>
      <c r="C1783" s="47"/>
      <c r="D1783" s="47"/>
      <c r="E1783" s="125"/>
      <c r="F1783" s="47"/>
    </row>
    <row r="1784" spans="1:6" hidden="1" x14ac:dyDescent="0.25">
      <c r="A1784" s="51" t="s">
        <v>254</v>
      </c>
      <c r="B1784" s="46" t="s">
        <v>255</v>
      </c>
      <c r="C1784" s="47"/>
      <c r="D1784" s="47"/>
      <c r="E1784" s="125"/>
      <c r="F1784" s="47"/>
    </row>
    <row r="1785" spans="1:6" hidden="1" x14ac:dyDescent="0.25">
      <c r="A1785" s="51" t="s">
        <v>256</v>
      </c>
      <c r="B1785" s="46" t="s">
        <v>257</v>
      </c>
      <c r="C1785" s="47"/>
      <c r="D1785" s="47"/>
      <c r="E1785" s="125"/>
      <c r="F1785" s="47"/>
    </row>
    <row r="1786" spans="1:6" hidden="1" x14ac:dyDescent="0.25">
      <c r="A1786" s="51" t="s">
        <v>258</v>
      </c>
      <c r="B1786" s="46" t="s">
        <v>259</v>
      </c>
      <c r="C1786" s="47"/>
      <c r="D1786" s="47"/>
      <c r="E1786" s="125"/>
      <c r="F1786" s="47"/>
    </row>
    <row r="1787" spans="1:6" hidden="1" x14ac:dyDescent="0.25">
      <c r="A1787" s="51" t="s">
        <v>260</v>
      </c>
      <c r="B1787" s="46" t="s">
        <v>261</v>
      </c>
      <c r="C1787" s="47"/>
      <c r="D1787" s="47"/>
      <c r="E1787" s="125"/>
      <c r="F1787" s="47"/>
    </row>
    <row r="1788" spans="1:6" hidden="1" x14ac:dyDescent="0.25">
      <c r="A1788" s="51" t="s">
        <v>264</v>
      </c>
      <c r="B1788" s="46" t="s">
        <v>263</v>
      </c>
      <c r="C1788" s="47"/>
      <c r="D1788" s="47"/>
      <c r="E1788" s="125"/>
      <c r="F1788" s="47"/>
    </row>
    <row r="1789" spans="1:6" ht="25.5" hidden="1" x14ac:dyDescent="0.25">
      <c r="A1789" s="51" t="s">
        <v>267</v>
      </c>
      <c r="B1789" s="46" t="s">
        <v>268</v>
      </c>
      <c r="C1789" s="47"/>
      <c r="D1789" s="47"/>
      <c r="E1789" s="125"/>
      <c r="F1789" s="47"/>
    </row>
    <row r="1790" spans="1:6" hidden="1" x14ac:dyDescent="0.25">
      <c r="A1790" s="51" t="s">
        <v>269</v>
      </c>
      <c r="B1790" s="46" t="s">
        <v>270</v>
      </c>
      <c r="C1790" s="47"/>
      <c r="D1790" s="47"/>
      <c r="E1790" s="125"/>
      <c r="F1790" s="47"/>
    </row>
    <row r="1791" spans="1:6" hidden="1" x14ac:dyDescent="0.25">
      <c r="A1791" s="51" t="s">
        <v>271</v>
      </c>
      <c r="B1791" s="46" t="s">
        <v>272</v>
      </c>
      <c r="C1791" s="47"/>
      <c r="D1791" s="47"/>
      <c r="E1791" s="125"/>
      <c r="F1791" s="47"/>
    </row>
    <row r="1792" spans="1:6" hidden="1" x14ac:dyDescent="0.25">
      <c r="A1792" s="51" t="s">
        <v>273</v>
      </c>
      <c r="B1792" s="46" t="s">
        <v>274</v>
      </c>
      <c r="C1792" s="47"/>
      <c r="D1792" s="47"/>
      <c r="E1792" s="125"/>
      <c r="F1792" s="47"/>
    </row>
    <row r="1793" spans="1:6" hidden="1" x14ac:dyDescent="0.25">
      <c r="A1793" s="51" t="s">
        <v>275</v>
      </c>
      <c r="B1793" s="46" t="s">
        <v>276</v>
      </c>
      <c r="C1793" s="47"/>
      <c r="D1793" s="47"/>
      <c r="E1793" s="125"/>
      <c r="F1793" s="47"/>
    </row>
    <row r="1794" spans="1:6" hidden="1" x14ac:dyDescent="0.25">
      <c r="A1794" s="51" t="s">
        <v>277</v>
      </c>
      <c r="B1794" s="46" t="s">
        <v>278</v>
      </c>
      <c r="C1794" s="47"/>
      <c r="D1794" s="47"/>
      <c r="E1794" s="125"/>
      <c r="F1794" s="47"/>
    </row>
    <row r="1795" spans="1:6" hidden="1" x14ac:dyDescent="0.25">
      <c r="A1795" s="51" t="s">
        <v>279</v>
      </c>
      <c r="B1795" s="46" t="s">
        <v>266</v>
      </c>
      <c r="C1795" s="47"/>
      <c r="D1795" s="47"/>
      <c r="E1795" s="125"/>
      <c r="F1795" s="47"/>
    </row>
    <row r="1796" spans="1:6" hidden="1" x14ac:dyDescent="0.25">
      <c r="A1796" s="65" t="s">
        <v>280</v>
      </c>
      <c r="B1796" s="46" t="s">
        <v>281</v>
      </c>
      <c r="C1796" s="74">
        <v>100574</v>
      </c>
      <c r="D1796" s="74"/>
      <c r="E1796" s="124"/>
      <c r="F1796" s="75">
        <f>+E1796/C1796*100</f>
        <v>0</v>
      </c>
    </row>
    <row r="1797" spans="1:6" ht="38.25" hidden="1" x14ac:dyDescent="0.25">
      <c r="A1797" s="51" t="s">
        <v>286</v>
      </c>
      <c r="B1797" s="46" t="s">
        <v>287</v>
      </c>
      <c r="C1797" s="47"/>
      <c r="D1797" s="47"/>
      <c r="E1797" s="125"/>
      <c r="F1797" s="47"/>
    </row>
    <row r="1798" spans="1:6" hidden="1" x14ac:dyDescent="0.25">
      <c r="A1798" s="51" t="s">
        <v>290</v>
      </c>
      <c r="B1798" s="46" t="s">
        <v>291</v>
      </c>
      <c r="C1798" s="47"/>
      <c r="D1798" s="47"/>
      <c r="E1798" s="125"/>
      <c r="F1798" s="47"/>
    </row>
    <row r="1799" spans="1:6" ht="25.5" hidden="1" x14ac:dyDescent="0.25">
      <c r="A1799" s="51" t="s">
        <v>292</v>
      </c>
      <c r="B1799" s="46" t="s">
        <v>293</v>
      </c>
      <c r="C1799" s="47"/>
      <c r="D1799" s="47"/>
      <c r="E1799" s="125"/>
      <c r="F1799" s="47"/>
    </row>
    <row r="1800" spans="1:6" hidden="1" x14ac:dyDescent="0.25">
      <c r="A1800" s="51" t="s">
        <v>294</v>
      </c>
      <c r="B1800" s="46" t="s">
        <v>295</v>
      </c>
      <c r="C1800" s="47"/>
      <c r="D1800" s="47"/>
      <c r="E1800" s="125"/>
      <c r="F1800" s="47"/>
    </row>
    <row r="1801" spans="1:6" hidden="1" x14ac:dyDescent="0.25">
      <c r="A1801" s="51" t="s">
        <v>296</v>
      </c>
      <c r="B1801" s="46" t="s">
        <v>297</v>
      </c>
      <c r="C1801" s="47"/>
      <c r="D1801" s="47"/>
      <c r="E1801" s="125"/>
      <c r="F1801" s="47"/>
    </row>
    <row r="1802" spans="1:6" ht="25.5" hidden="1" x14ac:dyDescent="0.25">
      <c r="A1802" s="65" t="s">
        <v>313</v>
      </c>
      <c r="B1802" s="46" t="s">
        <v>314</v>
      </c>
      <c r="C1802" s="74"/>
      <c r="D1802" s="74"/>
      <c r="E1802" s="124"/>
      <c r="F1802" s="75" t="e">
        <f>+E1802/C1802*100</f>
        <v>#DIV/0!</v>
      </c>
    </row>
    <row r="1803" spans="1:6" ht="25.5" hidden="1" x14ac:dyDescent="0.25">
      <c r="A1803" s="51" t="s">
        <v>338</v>
      </c>
      <c r="B1803" s="46" t="s">
        <v>82</v>
      </c>
      <c r="C1803" s="47"/>
      <c r="D1803" s="47"/>
      <c r="E1803" s="125"/>
      <c r="F1803" s="47"/>
    </row>
    <row r="1804" spans="1:6" ht="25.5" hidden="1" x14ac:dyDescent="0.25">
      <c r="A1804" s="65" t="s">
        <v>342</v>
      </c>
      <c r="B1804" s="46" t="s">
        <v>343</v>
      </c>
      <c r="C1804" s="74">
        <v>97959</v>
      </c>
      <c r="D1804" s="74"/>
      <c r="E1804" s="124"/>
      <c r="F1804" s="75">
        <f>+E1804/C1804*100</f>
        <v>0</v>
      </c>
    </row>
    <row r="1805" spans="1:6" hidden="1" x14ac:dyDescent="0.25">
      <c r="A1805" s="51" t="s">
        <v>352</v>
      </c>
      <c r="B1805" s="46" t="s">
        <v>353</v>
      </c>
      <c r="C1805" s="47"/>
      <c r="D1805" s="47"/>
      <c r="E1805" s="125"/>
      <c r="F1805" s="47"/>
    </row>
    <row r="1806" spans="1:6" hidden="1" x14ac:dyDescent="0.25">
      <c r="A1806" s="51" t="s">
        <v>354</v>
      </c>
      <c r="B1806" s="46" t="s">
        <v>355</v>
      </c>
      <c r="C1806" s="47"/>
      <c r="D1806" s="47"/>
      <c r="E1806" s="125"/>
      <c r="F1806" s="47"/>
    </row>
    <row r="1807" spans="1:6" hidden="1" x14ac:dyDescent="0.25">
      <c r="A1807" s="65" t="s">
        <v>358</v>
      </c>
      <c r="B1807" s="46" t="s">
        <v>359</v>
      </c>
      <c r="C1807" s="74">
        <v>21300</v>
      </c>
      <c r="D1807" s="74"/>
      <c r="E1807" s="124"/>
      <c r="F1807" s="75">
        <f>+E1807/C1807*100</f>
        <v>0</v>
      </c>
    </row>
    <row r="1808" spans="1:6" hidden="1" x14ac:dyDescent="0.25">
      <c r="A1808" s="51" t="s">
        <v>361</v>
      </c>
      <c r="B1808" s="46" t="s">
        <v>362</v>
      </c>
      <c r="C1808" s="47"/>
      <c r="D1808" s="47"/>
      <c r="E1808" s="125"/>
      <c r="F1808" s="47"/>
    </row>
    <row r="1809" spans="1:6" hidden="1" x14ac:dyDescent="0.25">
      <c r="A1809" s="51" t="s">
        <v>384</v>
      </c>
      <c r="B1809" s="46" t="s">
        <v>146</v>
      </c>
      <c r="C1809" s="47"/>
      <c r="D1809" s="47"/>
      <c r="E1809" s="125"/>
      <c r="F1809" s="47"/>
    </row>
    <row r="1810" spans="1:6" ht="25.5" hidden="1" x14ac:dyDescent="0.25">
      <c r="A1810" s="65" t="s">
        <v>387</v>
      </c>
      <c r="B1810" s="46" t="s">
        <v>388</v>
      </c>
      <c r="C1810" s="74">
        <v>997332</v>
      </c>
      <c r="D1810" s="74"/>
      <c r="E1810" s="124"/>
      <c r="F1810" s="75">
        <f>+E1810/C1810*100</f>
        <v>0</v>
      </c>
    </row>
    <row r="1811" spans="1:6" hidden="1" x14ac:dyDescent="0.25">
      <c r="A1811" s="51" t="s">
        <v>394</v>
      </c>
      <c r="B1811" s="46" t="s">
        <v>395</v>
      </c>
      <c r="C1811" s="47"/>
      <c r="D1811" s="47"/>
      <c r="E1811" s="125"/>
      <c r="F1811" s="47"/>
    </row>
    <row r="1812" spans="1:6" hidden="1" x14ac:dyDescent="0.25">
      <c r="A1812" s="51" t="s">
        <v>396</v>
      </c>
      <c r="B1812" s="46" t="s">
        <v>161</v>
      </c>
      <c r="C1812" s="47"/>
      <c r="D1812" s="47"/>
      <c r="E1812" s="125"/>
      <c r="F1812" s="47"/>
    </row>
    <row r="1813" spans="1:6" ht="25.5" hidden="1" x14ac:dyDescent="0.25">
      <c r="A1813" s="65" t="s">
        <v>399</v>
      </c>
      <c r="B1813" s="46" t="s">
        <v>400</v>
      </c>
      <c r="C1813" s="74">
        <v>1755406</v>
      </c>
      <c r="D1813" s="74"/>
      <c r="E1813" s="124"/>
      <c r="F1813" s="75">
        <f>+E1813/C1813*100</f>
        <v>0</v>
      </c>
    </row>
    <row r="1814" spans="1:6" hidden="1" x14ac:dyDescent="0.25">
      <c r="A1814" s="51" t="s">
        <v>404</v>
      </c>
      <c r="B1814" s="46" t="s">
        <v>169</v>
      </c>
      <c r="C1814" s="47"/>
      <c r="D1814" s="47"/>
      <c r="E1814" s="125"/>
      <c r="F1814" s="47"/>
    </row>
    <row r="1815" spans="1:6" hidden="1" x14ac:dyDescent="0.25">
      <c r="A1815" s="51" t="s">
        <v>409</v>
      </c>
      <c r="B1815" s="46" t="s">
        <v>173</v>
      </c>
      <c r="C1815" s="47"/>
      <c r="D1815" s="47"/>
      <c r="E1815" s="125"/>
      <c r="F1815" s="47"/>
    </row>
    <row r="1816" spans="1:6" hidden="1" x14ac:dyDescent="0.25">
      <c r="A1816" s="51" t="s">
        <v>410</v>
      </c>
      <c r="B1816" s="46" t="s">
        <v>411</v>
      </c>
      <c r="C1816" s="47"/>
      <c r="D1816" s="47"/>
      <c r="E1816" s="125"/>
      <c r="F1816" s="47"/>
    </row>
    <row r="1817" spans="1:6" hidden="1" x14ac:dyDescent="0.25">
      <c r="A1817" s="51" t="s">
        <v>412</v>
      </c>
      <c r="B1817" s="46" t="s">
        <v>174</v>
      </c>
      <c r="C1817" s="47"/>
      <c r="D1817" s="47"/>
      <c r="E1817" s="125"/>
      <c r="F1817" s="47"/>
    </row>
    <row r="1818" spans="1:6" hidden="1" x14ac:dyDescent="0.25">
      <c r="A1818" s="51" t="s">
        <v>413</v>
      </c>
      <c r="B1818" s="46" t="s">
        <v>414</v>
      </c>
      <c r="C1818" s="47"/>
      <c r="D1818" s="47"/>
      <c r="E1818" s="125"/>
      <c r="F1818" s="47"/>
    </row>
    <row r="1819" spans="1:6" hidden="1" x14ac:dyDescent="0.25">
      <c r="A1819" s="51" t="s">
        <v>415</v>
      </c>
      <c r="B1819" s="46" t="s">
        <v>416</v>
      </c>
      <c r="C1819" s="47"/>
      <c r="D1819" s="47"/>
      <c r="E1819" s="125"/>
      <c r="F1819" s="47"/>
    </row>
    <row r="1820" spans="1:6" hidden="1" x14ac:dyDescent="0.25">
      <c r="A1820" s="51" t="s">
        <v>417</v>
      </c>
      <c r="B1820" s="46" t="s">
        <v>176</v>
      </c>
      <c r="C1820" s="47"/>
      <c r="D1820" s="47"/>
      <c r="E1820" s="125"/>
      <c r="F1820" s="47"/>
    </row>
    <row r="1821" spans="1:6" hidden="1" x14ac:dyDescent="0.25">
      <c r="A1821" s="51" t="s">
        <v>418</v>
      </c>
      <c r="B1821" s="46" t="s">
        <v>178</v>
      </c>
      <c r="C1821" s="47"/>
      <c r="D1821" s="47"/>
      <c r="E1821" s="125"/>
      <c r="F1821" s="47"/>
    </row>
    <row r="1822" spans="1:6" hidden="1" x14ac:dyDescent="0.25">
      <c r="A1822" s="51" t="s">
        <v>421</v>
      </c>
      <c r="B1822" s="46" t="s">
        <v>182</v>
      </c>
      <c r="C1822" s="47"/>
      <c r="D1822" s="47"/>
      <c r="E1822" s="125"/>
      <c r="F1822" s="47"/>
    </row>
    <row r="1823" spans="1:6" hidden="1" x14ac:dyDescent="0.25">
      <c r="A1823" s="51" t="s">
        <v>425</v>
      </c>
      <c r="B1823" s="46" t="s">
        <v>426</v>
      </c>
      <c r="C1823" s="47"/>
      <c r="D1823" s="47"/>
      <c r="E1823" s="125"/>
      <c r="F1823" s="47"/>
    </row>
    <row r="1824" spans="1:6" ht="25.5" hidden="1" x14ac:dyDescent="0.25">
      <c r="A1824" s="51" t="s">
        <v>427</v>
      </c>
      <c r="B1824" s="46" t="s">
        <v>428</v>
      </c>
      <c r="C1824" s="47"/>
      <c r="D1824" s="47"/>
      <c r="E1824" s="125"/>
      <c r="F1824" s="47"/>
    </row>
    <row r="1825" spans="1:6" ht="25.5" hidden="1" x14ac:dyDescent="0.25">
      <c r="A1825" s="65" t="s">
        <v>444</v>
      </c>
      <c r="B1825" s="46" t="s">
        <v>445</v>
      </c>
      <c r="C1825" s="76"/>
      <c r="D1825" s="76"/>
      <c r="E1825" s="124"/>
      <c r="F1825" s="76"/>
    </row>
    <row r="1826" spans="1:6" ht="25.5" hidden="1" x14ac:dyDescent="0.25">
      <c r="A1826" s="51" t="s">
        <v>448</v>
      </c>
      <c r="B1826" s="46" t="s">
        <v>449</v>
      </c>
      <c r="C1826" s="47"/>
      <c r="D1826" s="47"/>
      <c r="E1826" s="125"/>
      <c r="F1826" s="47"/>
    </row>
    <row r="1827" spans="1:6" ht="25.5" hidden="1" x14ac:dyDescent="0.25">
      <c r="A1827" s="65" t="s">
        <v>456</v>
      </c>
      <c r="B1827" s="46" t="s">
        <v>457</v>
      </c>
      <c r="C1827" s="74">
        <v>964105</v>
      </c>
      <c r="D1827" s="74"/>
      <c r="E1827" s="124"/>
      <c r="F1827" s="75">
        <f>+E1827/C1827*100</f>
        <v>0</v>
      </c>
    </row>
    <row r="1828" spans="1:6" hidden="1" x14ac:dyDescent="0.25">
      <c r="A1828" s="51" t="s">
        <v>460</v>
      </c>
      <c r="B1828" s="46" t="s">
        <v>459</v>
      </c>
      <c r="C1828" s="47"/>
      <c r="D1828" s="47"/>
      <c r="E1828" s="125"/>
      <c r="F1828" s="47"/>
    </row>
    <row r="1829" spans="1:6" hidden="1" x14ac:dyDescent="0.25">
      <c r="A1829" s="48" t="s">
        <v>487</v>
      </c>
      <c r="B1829" s="46" t="s">
        <v>488</v>
      </c>
      <c r="C1829" s="74"/>
      <c r="D1829" s="74"/>
      <c r="E1829" s="124"/>
      <c r="F1829" s="75" t="e">
        <f>+E1829/C1829*100</f>
        <v>#DIV/0!</v>
      </c>
    </row>
    <row r="1830" spans="1:6" hidden="1" x14ac:dyDescent="0.25">
      <c r="A1830" s="65" t="s">
        <v>193</v>
      </c>
      <c r="B1830" s="46" t="s">
        <v>194</v>
      </c>
      <c r="C1830" s="76"/>
      <c r="D1830" s="76"/>
      <c r="E1830" s="124"/>
      <c r="F1830" s="76"/>
    </row>
    <row r="1831" spans="1:6" hidden="1" x14ac:dyDescent="0.25">
      <c r="A1831" s="51" t="s">
        <v>197</v>
      </c>
      <c r="B1831" s="46" t="s">
        <v>198</v>
      </c>
      <c r="C1831" s="47"/>
      <c r="D1831" s="47"/>
      <c r="E1831" s="125"/>
      <c r="F1831" s="47"/>
    </row>
    <row r="1832" spans="1:6" hidden="1" x14ac:dyDescent="0.25">
      <c r="A1832" s="51" t="s">
        <v>207</v>
      </c>
      <c r="B1832" s="46" t="s">
        <v>206</v>
      </c>
      <c r="C1832" s="47"/>
      <c r="D1832" s="47"/>
      <c r="E1832" s="125"/>
      <c r="F1832" s="47"/>
    </row>
    <row r="1833" spans="1:6" hidden="1" x14ac:dyDescent="0.25">
      <c r="A1833" s="51" t="s">
        <v>212</v>
      </c>
      <c r="B1833" s="46" t="s">
        <v>213</v>
      </c>
      <c r="C1833" s="47"/>
      <c r="D1833" s="47"/>
      <c r="E1833" s="125"/>
      <c r="F1833" s="47"/>
    </row>
    <row r="1834" spans="1:6" hidden="1" x14ac:dyDescent="0.25">
      <c r="A1834" s="65" t="s">
        <v>216</v>
      </c>
      <c r="B1834" s="46" t="s">
        <v>217</v>
      </c>
      <c r="C1834" s="76"/>
      <c r="D1834" s="76"/>
      <c r="E1834" s="124"/>
      <c r="F1834" s="76"/>
    </row>
    <row r="1835" spans="1:6" hidden="1" x14ac:dyDescent="0.25">
      <c r="A1835" s="51" t="s">
        <v>220</v>
      </c>
      <c r="B1835" s="46" t="s">
        <v>221</v>
      </c>
      <c r="C1835" s="47"/>
      <c r="D1835" s="47"/>
      <c r="E1835" s="125"/>
      <c r="F1835" s="47"/>
    </row>
    <row r="1836" spans="1:6" ht="25.5" hidden="1" x14ac:dyDescent="0.25">
      <c r="A1836" s="51" t="s">
        <v>222</v>
      </c>
      <c r="B1836" s="46" t="s">
        <v>223</v>
      </c>
      <c r="C1836" s="47"/>
      <c r="D1836" s="47"/>
      <c r="E1836" s="125"/>
      <c r="F1836" s="47"/>
    </row>
    <row r="1837" spans="1:6" hidden="1" x14ac:dyDescent="0.25">
      <c r="A1837" s="51" t="s">
        <v>224</v>
      </c>
      <c r="B1837" s="46" t="s">
        <v>225</v>
      </c>
      <c r="C1837" s="47"/>
      <c r="D1837" s="47"/>
      <c r="E1837" s="125"/>
      <c r="F1837" s="47"/>
    </row>
    <row r="1838" spans="1:6" hidden="1" x14ac:dyDescent="0.25">
      <c r="A1838" s="51" t="s">
        <v>230</v>
      </c>
      <c r="B1838" s="46" t="s">
        <v>231</v>
      </c>
      <c r="C1838" s="47"/>
      <c r="D1838" s="47"/>
      <c r="E1838" s="125"/>
      <c r="F1838" s="47"/>
    </row>
    <row r="1839" spans="1:6" hidden="1" x14ac:dyDescent="0.25">
      <c r="A1839" s="51" t="s">
        <v>232</v>
      </c>
      <c r="B1839" s="46" t="s">
        <v>233</v>
      </c>
      <c r="C1839" s="47"/>
      <c r="D1839" s="47"/>
      <c r="E1839" s="125"/>
      <c r="F1839" s="47"/>
    </row>
    <row r="1840" spans="1:6" hidden="1" x14ac:dyDescent="0.25">
      <c r="A1840" s="51" t="s">
        <v>234</v>
      </c>
      <c r="B1840" s="46" t="s">
        <v>235</v>
      </c>
      <c r="C1840" s="47"/>
      <c r="D1840" s="47"/>
      <c r="E1840" s="125"/>
      <c r="F1840" s="47"/>
    </row>
    <row r="1841" spans="1:6" hidden="1" x14ac:dyDescent="0.25">
      <c r="A1841" s="51" t="s">
        <v>248</v>
      </c>
      <c r="B1841" s="46" t="s">
        <v>249</v>
      </c>
      <c r="C1841" s="47"/>
      <c r="D1841" s="47"/>
      <c r="E1841" s="125"/>
      <c r="F1841" s="47"/>
    </row>
    <row r="1842" spans="1:6" hidden="1" x14ac:dyDescent="0.25">
      <c r="A1842" s="51" t="s">
        <v>256</v>
      </c>
      <c r="B1842" s="46" t="s">
        <v>257</v>
      </c>
      <c r="C1842" s="47"/>
      <c r="D1842" s="47"/>
      <c r="E1842" s="125"/>
      <c r="F1842" s="47"/>
    </row>
    <row r="1843" spans="1:6" hidden="1" x14ac:dyDescent="0.25">
      <c r="A1843" s="51" t="s">
        <v>260</v>
      </c>
      <c r="B1843" s="46" t="s">
        <v>261</v>
      </c>
      <c r="C1843" s="47"/>
      <c r="D1843" s="47"/>
      <c r="E1843" s="125"/>
      <c r="F1843" s="47"/>
    </row>
    <row r="1844" spans="1:6" hidden="1" x14ac:dyDescent="0.25">
      <c r="A1844" s="51" t="s">
        <v>264</v>
      </c>
      <c r="B1844" s="46" t="s">
        <v>263</v>
      </c>
      <c r="C1844" s="47"/>
      <c r="D1844" s="47"/>
      <c r="E1844" s="125"/>
      <c r="F1844" s="47"/>
    </row>
    <row r="1845" spans="1:6" hidden="1" x14ac:dyDescent="0.25">
      <c r="A1845" s="51" t="s">
        <v>279</v>
      </c>
      <c r="B1845" s="46" t="s">
        <v>266</v>
      </c>
      <c r="C1845" s="47"/>
      <c r="D1845" s="47"/>
      <c r="E1845" s="125"/>
      <c r="F1845" s="47"/>
    </row>
    <row r="1846" spans="1:6" hidden="1" x14ac:dyDescent="0.25">
      <c r="A1846" s="65" t="s">
        <v>280</v>
      </c>
      <c r="B1846" s="46" t="s">
        <v>281</v>
      </c>
      <c r="C1846" s="74"/>
      <c r="D1846" s="74"/>
      <c r="E1846" s="124"/>
      <c r="F1846" s="75" t="e">
        <f>+E1846/C1846*100</f>
        <v>#DIV/0!</v>
      </c>
    </row>
    <row r="1847" spans="1:6" hidden="1" x14ac:dyDescent="0.25">
      <c r="A1847" s="51" t="s">
        <v>290</v>
      </c>
      <c r="B1847" s="46" t="s">
        <v>291</v>
      </c>
      <c r="C1847" s="47"/>
      <c r="D1847" s="47"/>
      <c r="E1847" s="125"/>
      <c r="F1847" s="47"/>
    </row>
    <row r="1848" spans="1:6" ht="25.5" hidden="1" x14ac:dyDescent="0.25">
      <c r="A1848" s="65" t="s">
        <v>399</v>
      </c>
      <c r="B1848" s="46" t="s">
        <v>400</v>
      </c>
      <c r="C1848" s="76"/>
      <c r="D1848" s="76"/>
      <c r="E1848" s="124"/>
      <c r="F1848" s="76"/>
    </row>
    <row r="1849" spans="1:6" hidden="1" x14ac:dyDescent="0.25">
      <c r="A1849" s="51" t="s">
        <v>418</v>
      </c>
      <c r="B1849" s="46" t="s">
        <v>178</v>
      </c>
      <c r="C1849" s="47"/>
      <c r="D1849" s="47"/>
      <c r="E1849" s="125"/>
      <c r="F1849" s="47"/>
    </row>
    <row r="1850" spans="1:6" hidden="1" x14ac:dyDescent="0.25">
      <c r="A1850" s="48" t="s">
        <v>489</v>
      </c>
      <c r="B1850" s="46" t="s">
        <v>490</v>
      </c>
      <c r="C1850" s="74">
        <v>2635881</v>
      </c>
      <c r="D1850" s="74"/>
      <c r="E1850" s="124"/>
      <c r="F1850" s="75">
        <f t="shared" ref="F1850:F1851" si="56">+E1850/C1850*100</f>
        <v>0</v>
      </c>
    </row>
    <row r="1851" spans="1:6" hidden="1" x14ac:dyDescent="0.25">
      <c r="A1851" s="65" t="s">
        <v>193</v>
      </c>
      <c r="B1851" s="46" t="s">
        <v>194</v>
      </c>
      <c r="C1851" s="74">
        <v>858436</v>
      </c>
      <c r="D1851" s="74"/>
      <c r="E1851" s="124"/>
      <c r="F1851" s="75">
        <f t="shared" si="56"/>
        <v>0</v>
      </c>
    </row>
    <row r="1852" spans="1:6" hidden="1" x14ac:dyDescent="0.25">
      <c r="A1852" s="51" t="s">
        <v>197</v>
      </c>
      <c r="B1852" s="46" t="s">
        <v>198</v>
      </c>
      <c r="C1852" s="47"/>
      <c r="D1852" s="47"/>
      <c r="E1852" s="125"/>
      <c r="F1852" s="47"/>
    </row>
    <row r="1853" spans="1:6" hidden="1" x14ac:dyDescent="0.25">
      <c r="A1853" s="51" t="s">
        <v>201</v>
      </c>
      <c r="B1853" s="46" t="s">
        <v>202</v>
      </c>
      <c r="C1853" s="47"/>
      <c r="D1853" s="47"/>
      <c r="E1853" s="125"/>
      <c r="F1853" s="47"/>
    </row>
    <row r="1854" spans="1:6" hidden="1" x14ac:dyDescent="0.25">
      <c r="A1854" s="51" t="s">
        <v>207</v>
      </c>
      <c r="B1854" s="46" t="s">
        <v>206</v>
      </c>
      <c r="C1854" s="47"/>
      <c r="D1854" s="47"/>
      <c r="E1854" s="125"/>
      <c r="F1854" s="47"/>
    </row>
    <row r="1855" spans="1:6" hidden="1" x14ac:dyDescent="0.25">
      <c r="A1855" s="51" t="s">
        <v>212</v>
      </c>
      <c r="B1855" s="46" t="s">
        <v>213</v>
      </c>
      <c r="C1855" s="47"/>
      <c r="D1855" s="47"/>
      <c r="E1855" s="125"/>
      <c r="F1855" s="47"/>
    </row>
    <row r="1856" spans="1:6" hidden="1" x14ac:dyDescent="0.25">
      <c r="A1856" s="65" t="s">
        <v>216</v>
      </c>
      <c r="B1856" s="46" t="s">
        <v>217</v>
      </c>
      <c r="C1856" s="74">
        <v>565398</v>
      </c>
      <c r="D1856" s="74"/>
      <c r="E1856" s="124"/>
      <c r="F1856" s="75">
        <f>+E1856/C1856*100</f>
        <v>0</v>
      </c>
    </row>
    <row r="1857" spans="1:6" hidden="1" x14ac:dyDescent="0.25">
      <c r="A1857" s="51" t="s">
        <v>220</v>
      </c>
      <c r="B1857" s="46" t="s">
        <v>221</v>
      </c>
      <c r="C1857" s="47"/>
      <c r="D1857" s="47"/>
      <c r="E1857" s="125"/>
      <c r="F1857" s="47"/>
    </row>
    <row r="1858" spans="1:6" ht="25.5" hidden="1" x14ac:dyDescent="0.25">
      <c r="A1858" s="51" t="s">
        <v>222</v>
      </c>
      <c r="B1858" s="46" t="s">
        <v>223</v>
      </c>
      <c r="C1858" s="47"/>
      <c r="D1858" s="47"/>
      <c r="E1858" s="125"/>
      <c r="F1858" s="47"/>
    </row>
    <row r="1859" spans="1:6" hidden="1" x14ac:dyDescent="0.25">
      <c r="A1859" s="51" t="s">
        <v>224</v>
      </c>
      <c r="B1859" s="46" t="s">
        <v>225</v>
      </c>
      <c r="C1859" s="47"/>
      <c r="D1859" s="47"/>
      <c r="E1859" s="125"/>
      <c r="F1859" s="47"/>
    </row>
    <row r="1860" spans="1:6" hidden="1" x14ac:dyDescent="0.25">
      <c r="A1860" s="51" t="s">
        <v>226</v>
      </c>
      <c r="B1860" s="46" t="s">
        <v>227</v>
      </c>
      <c r="C1860" s="47"/>
      <c r="D1860" s="47"/>
      <c r="E1860" s="125"/>
      <c r="F1860" s="47"/>
    </row>
    <row r="1861" spans="1:6" hidden="1" x14ac:dyDescent="0.25">
      <c r="A1861" s="51" t="s">
        <v>230</v>
      </c>
      <c r="B1861" s="46" t="s">
        <v>231</v>
      </c>
      <c r="C1861" s="47"/>
      <c r="D1861" s="47"/>
      <c r="E1861" s="125"/>
      <c r="F1861" s="47"/>
    </row>
    <row r="1862" spans="1:6" hidden="1" x14ac:dyDescent="0.25">
      <c r="A1862" s="51" t="s">
        <v>232</v>
      </c>
      <c r="B1862" s="46" t="s">
        <v>233</v>
      </c>
      <c r="C1862" s="47"/>
      <c r="D1862" s="47"/>
      <c r="E1862" s="125"/>
      <c r="F1862" s="47"/>
    </row>
    <row r="1863" spans="1:6" hidden="1" x14ac:dyDescent="0.25">
      <c r="A1863" s="51" t="s">
        <v>234</v>
      </c>
      <c r="B1863" s="46" t="s">
        <v>235</v>
      </c>
      <c r="C1863" s="47"/>
      <c r="D1863" s="47"/>
      <c r="E1863" s="125"/>
      <c r="F1863" s="47"/>
    </row>
    <row r="1864" spans="1:6" ht="25.5" hidden="1" x14ac:dyDescent="0.25">
      <c r="A1864" s="51" t="s">
        <v>236</v>
      </c>
      <c r="B1864" s="46" t="s">
        <v>237</v>
      </c>
      <c r="C1864" s="47"/>
      <c r="D1864" s="47"/>
      <c r="E1864" s="125"/>
      <c r="F1864" s="47"/>
    </row>
    <row r="1865" spans="1:6" hidden="1" x14ac:dyDescent="0.25">
      <c r="A1865" s="51" t="s">
        <v>238</v>
      </c>
      <c r="B1865" s="46" t="s">
        <v>239</v>
      </c>
      <c r="C1865" s="47"/>
      <c r="D1865" s="47"/>
      <c r="E1865" s="125"/>
      <c r="F1865" s="47"/>
    </row>
    <row r="1866" spans="1:6" hidden="1" x14ac:dyDescent="0.25">
      <c r="A1866" s="51" t="s">
        <v>240</v>
      </c>
      <c r="B1866" s="46" t="s">
        <v>241</v>
      </c>
      <c r="C1866" s="47"/>
      <c r="D1866" s="47"/>
      <c r="E1866" s="125"/>
      <c r="F1866" s="47"/>
    </row>
    <row r="1867" spans="1:6" hidden="1" x14ac:dyDescent="0.25">
      <c r="A1867" s="51" t="s">
        <v>244</v>
      </c>
      <c r="B1867" s="46" t="s">
        <v>245</v>
      </c>
      <c r="C1867" s="47"/>
      <c r="D1867" s="47"/>
      <c r="E1867" s="125"/>
      <c r="F1867" s="47"/>
    </row>
    <row r="1868" spans="1:6" hidden="1" x14ac:dyDescent="0.25">
      <c r="A1868" s="51" t="s">
        <v>246</v>
      </c>
      <c r="B1868" s="46" t="s">
        <v>247</v>
      </c>
      <c r="C1868" s="47"/>
      <c r="D1868" s="47"/>
      <c r="E1868" s="125"/>
      <c r="F1868" s="47"/>
    </row>
    <row r="1869" spans="1:6" hidden="1" x14ac:dyDescent="0.25">
      <c r="A1869" s="51" t="s">
        <v>248</v>
      </c>
      <c r="B1869" s="46" t="s">
        <v>249</v>
      </c>
      <c r="C1869" s="47"/>
      <c r="D1869" s="47"/>
      <c r="E1869" s="125"/>
      <c r="F1869" s="47"/>
    </row>
    <row r="1870" spans="1:6" hidden="1" x14ac:dyDescent="0.25">
      <c r="A1870" s="51" t="s">
        <v>250</v>
      </c>
      <c r="B1870" s="46" t="s">
        <v>251</v>
      </c>
      <c r="C1870" s="47"/>
      <c r="D1870" s="47"/>
      <c r="E1870" s="125"/>
      <c r="F1870" s="47"/>
    </row>
    <row r="1871" spans="1:6" hidden="1" x14ac:dyDescent="0.25">
      <c r="A1871" s="51" t="s">
        <v>252</v>
      </c>
      <c r="B1871" s="46" t="s">
        <v>253</v>
      </c>
      <c r="C1871" s="47"/>
      <c r="D1871" s="47"/>
      <c r="E1871" s="125"/>
      <c r="F1871" s="47"/>
    </row>
    <row r="1872" spans="1:6" hidden="1" x14ac:dyDescent="0.25">
      <c r="A1872" s="51" t="s">
        <v>254</v>
      </c>
      <c r="B1872" s="46" t="s">
        <v>255</v>
      </c>
      <c r="C1872" s="47"/>
      <c r="D1872" s="47"/>
      <c r="E1872" s="125"/>
      <c r="F1872" s="47"/>
    </row>
    <row r="1873" spans="1:6" hidden="1" x14ac:dyDescent="0.25">
      <c r="A1873" s="51" t="s">
        <v>256</v>
      </c>
      <c r="B1873" s="46" t="s">
        <v>257</v>
      </c>
      <c r="C1873" s="47"/>
      <c r="D1873" s="47"/>
      <c r="E1873" s="125"/>
      <c r="F1873" s="47"/>
    </row>
    <row r="1874" spans="1:6" hidden="1" x14ac:dyDescent="0.25">
      <c r="A1874" s="51" t="s">
        <v>258</v>
      </c>
      <c r="B1874" s="46" t="s">
        <v>259</v>
      </c>
      <c r="C1874" s="47"/>
      <c r="D1874" s="47"/>
      <c r="E1874" s="125"/>
      <c r="F1874" s="47"/>
    </row>
    <row r="1875" spans="1:6" hidden="1" x14ac:dyDescent="0.25">
      <c r="A1875" s="51" t="s">
        <v>260</v>
      </c>
      <c r="B1875" s="46" t="s">
        <v>261</v>
      </c>
      <c r="C1875" s="47"/>
      <c r="D1875" s="47"/>
      <c r="E1875" s="125"/>
      <c r="F1875" s="47"/>
    </row>
    <row r="1876" spans="1:6" hidden="1" x14ac:dyDescent="0.25">
      <c r="A1876" s="51" t="s">
        <v>264</v>
      </c>
      <c r="B1876" s="46" t="s">
        <v>263</v>
      </c>
      <c r="C1876" s="47"/>
      <c r="D1876" s="47"/>
      <c r="E1876" s="125"/>
      <c r="F1876" s="47"/>
    </row>
    <row r="1877" spans="1:6" hidden="1" x14ac:dyDescent="0.25">
      <c r="A1877" s="51" t="s">
        <v>269</v>
      </c>
      <c r="B1877" s="46" t="s">
        <v>270</v>
      </c>
      <c r="C1877" s="47"/>
      <c r="D1877" s="47"/>
      <c r="E1877" s="125"/>
      <c r="F1877" s="47"/>
    </row>
    <row r="1878" spans="1:6" hidden="1" x14ac:dyDescent="0.25">
      <c r="A1878" s="51" t="s">
        <v>271</v>
      </c>
      <c r="B1878" s="46" t="s">
        <v>272</v>
      </c>
      <c r="C1878" s="47"/>
      <c r="D1878" s="47"/>
      <c r="E1878" s="125"/>
      <c r="F1878" s="47"/>
    </row>
    <row r="1879" spans="1:6" hidden="1" x14ac:dyDescent="0.25">
      <c r="A1879" s="51" t="s">
        <v>273</v>
      </c>
      <c r="B1879" s="46" t="s">
        <v>274</v>
      </c>
      <c r="C1879" s="47"/>
      <c r="D1879" s="47"/>
      <c r="E1879" s="125"/>
      <c r="F1879" s="47"/>
    </row>
    <row r="1880" spans="1:6" hidden="1" x14ac:dyDescent="0.25">
      <c r="A1880" s="51" t="s">
        <v>275</v>
      </c>
      <c r="B1880" s="46" t="s">
        <v>276</v>
      </c>
      <c r="C1880" s="47"/>
      <c r="D1880" s="47"/>
      <c r="E1880" s="125"/>
      <c r="F1880" s="47"/>
    </row>
    <row r="1881" spans="1:6" hidden="1" x14ac:dyDescent="0.25">
      <c r="A1881" s="51" t="s">
        <v>279</v>
      </c>
      <c r="B1881" s="46" t="s">
        <v>266</v>
      </c>
      <c r="C1881" s="47"/>
      <c r="D1881" s="47"/>
      <c r="E1881" s="125"/>
      <c r="F1881" s="47"/>
    </row>
    <row r="1882" spans="1:6" hidden="1" x14ac:dyDescent="0.25">
      <c r="A1882" s="65" t="s">
        <v>280</v>
      </c>
      <c r="B1882" s="46" t="s">
        <v>281</v>
      </c>
      <c r="C1882" s="74"/>
      <c r="D1882" s="74"/>
      <c r="E1882" s="124"/>
      <c r="F1882" s="75" t="e">
        <f>+E1882/C1882*100</f>
        <v>#DIV/0!</v>
      </c>
    </row>
    <row r="1883" spans="1:6" hidden="1" x14ac:dyDescent="0.25">
      <c r="A1883" s="51" t="s">
        <v>290</v>
      </c>
      <c r="B1883" s="46" t="s">
        <v>291</v>
      </c>
      <c r="C1883" s="47"/>
      <c r="D1883" s="47"/>
      <c r="E1883" s="125"/>
      <c r="F1883" s="47"/>
    </row>
    <row r="1884" spans="1:6" ht="25.5" hidden="1" x14ac:dyDescent="0.25">
      <c r="A1884" s="51" t="s">
        <v>292</v>
      </c>
      <c r="B1884" s="46" t="s">
        <v>293</v>
      </c>
      <c r="C1884" s="47"/>
      <c r="D1884" s="47"/>
      <c r="E1884" s="125"/>
      <c r="F1884" s="47"/>
    </row>
    <row r="1885" spans="1:6" hidden="1" x14ac:dyDescent="0.25">
      <c r="A1885" s="51" t="s">
        <v>296</v>
      </c>
      <c r="B1885" s="46" t="s">
        <v>297</v>
      </c>
      <c r="C1885" s="47"/>
      <c r="D1885" s="47"/>
      <c r="E1885" s="125"/>
      <c r="F1885" s="47"/>
    </row>
    <row r="1886" spans="1:6" ht="25.5" hidden="1" x14ac:dyDescent="0.25">
      <c r="A1886" s="65" t="s">
        <v>313</v>
      </c>
      <c r="B1886" s="46" t="s">
        <v>314</v>
      </c>
      <c r="C1886" s="76"/>
      <c r="D1886" s="76"/>
      <c r="E1886" s="124"/>
      <c r="F1886" s="76"/>
    </row>
    <row r="1887" spans="1:6" hidden="1" x14ac:dyDescent="0.25">
      <c r="A1887" s="51" t="s">
        <v>317</v>
      </c>
      <c r="B1887" s="46" t="s">
        <v>318</v>
      </c>
      <c r="C1887" s="47"/>
      <c r="D1887" s="47"/>
      <c r="E1887" s="125"/>
      <c r="F1887" s="47"/>
    </row>
    <row r="1888" spans="1:6" ht="25.5" hidden="1" x14ac:dyDescent="0.25">
      <c r="A1888" s="51" t="s">
        <v>338</v>
      </c>
      <c r="B1888" s="46" t="s">
        <v>82</v>
      </c>
      <c r="C1888" s="47"/>
      <c r="D1888" s="47"/>
      <c r="E1888" s="125"/>
      <c r="F1888" s="47"/>
    </row>
    <row r="1889" spans="1:6" ht="25.5" hidden="1" x14ac:dyDescent="0.25">
      <c r="A1889" s="65" t="s">
        <v>342</v>
      </c>
      <c r="B1889" s="46" t="s">
        <v>343</v>
      </c>
      <c r="C1889" s="74">
        <v>1014940</v>
      </c>
      <c r="D1889" s="74"/>
      <c r="E1889" s="124"/>
      <c r="F1889" s="75">
        <f>+E1889/C1889*100</f>
        <v>0</v>
      </c>
    </row>
    <row r="1890" spans="1:6" hidden="1" x14ac:dyDescent="0.25">
      <c r="A1890" s="51" t="s">
        <v>352</v>
      </c>
      <c r="B1890" s="46" t="s">
        <v>353</v>
      </c>
      <c r="C1890" s="47"/>
      <c r="D1890" s="47"/>
      <c r="E1890" s="125"/>
      <c r="F1890" s="47"/>
    </row>
    <row r="1891" spans="1:6" hidden="1" x14ac:dyDescent="0.25">
      <c r="A1891" s="51" t="s">
        <v>354</v>
      </c>
      <c r="B1891" s="46" t="s">
        <v>355</v>
      </c>
      <c r="C1891" s="47"/>
      <c r="D1891" s="47"/>
      <c r="E1891" s="125"/>
      <c r="F1891" s="47"/>
    </row>
    <row r="1892" spans="1:6" ht="25.5" hidden="1" x14ac:dyDescent="0.25">
      <c r="A1892" s="65" t="s">
        <v>387</v>
      </c>
      <c r="B1892" s="46" t="s">
        <v>388</v>
      </c>
      <c r="C1892" s="76"/>
      <c r="D1892" s="76"/>
      <c r="E1892" s="124"/>
      <c r="F1892" s="76"/>
    </row>
    <row r="1893" spans="1:6" hidden="1" x14ac:dyDescent="0.25">
      <c r="A1893" s="51" t="s">
        <v>394</v>
      </c>
      <c r="B1893" s="46" t="s">
        <v>395</v>
      </c>
      <c r="C1893" s="47"/>
      <c r="D1893" s="47"/>
      <c r="E1893" s="125"/>
      <c r="F1893" s="47"/>
    </row>
    <row r="1894" spans="1:6" hidden="1" x14ac:dyDescent="0.25">
      <c r="A1894" s="51" t="s">
        <v>396</v>
      </c>
      <c r="B1894" s="46" t="s">
        <v>161</v>
      </c>
      <c r="C1894" s="47"/>
      <c r="D1894" s="47"/>
      <c r="E1894" s="125"/>
      <c r="F1894" s="47"/>
    </row>
    <row r="1895" spans="1:6" ht="25.5" hidden="1" x14ac:dyDescent="0.25">
      <c r="A1895" s="65" t="s">
        <v>399</v>
      </c>
      <c r="B1895" s="46" t="s">
        <v>400</v>
      </c>
      <c r="C1895" s="74">
        <v>197107</v>
      </c>
      <c r="D1895" s="74"/>
      <c r="E1895" s="124"/>
      <c r="F1895" s="75">
        <f>+E1895/C1895*100</f>
        <v>0</v>
      </c>
    </row>
    <row r="1896" spans="1:6" hidden="1" x14ac:dyDescent="0.25">
      <c r="A1896" s="51" t="s">
        <v>409</v>
      </c>
      <c r="B1896" s="46" t="s">
        <v>173</v>
      </c>
      <c r="C1896" s="47"/>
      <c r="D1896" s="47"/>
      <c r="E1896" s="125"/>
      <c r="F1896" s="47"/>
    </row>
    <row r="1897" spans="1:6" hidden="1" x14ac:dyDescent="0.25">
      <c r="A1897" s="51" t="s">
        <v>410</v>
      </c>
      <c r="B1897" s="46" t="s">
        <v>411</v>
      </c>
      <c r="C1897" s="47"/>
      <c r="D1897" s="47"/>
      <c r="E1897" s="125"/>
      <c r="F1897" s="47"/>
    </row>
    <row r="1898" spans="1:6" hidden="1" x14ac:dyDescent="0.25">
      <c r="A1898" s="51" t="s">
        <v>412</v>
      </c>
      <c r="B1898" s="46" t="s">
        <v>174</v>
      </c>
      <c r="C1898" s="47"/>
      <c r="D1898" s="47"/>
      <c r="E1898" s="125"/>
      <c r="F1898" s="47"/>
    </row>
    <row r="1899" spans="1:6" hidden="1" x14ac:dyDescent="0.25">
      <c r="A1899" s="51" t="s">
        <v>413</v>
      </c>
      <c r="B1899" s="46" t="s">
        <v>414</v>
      </c>
      <c r="C1899" s="47"/>
      <c r="D1899" s="47"/>
      <c r="E1899" s="125"/>
      <c r="F1899" s="47"/>
    </row>
    <row r="1900" spans="1:6" hidden="1" x14ac:dyDescent="0.25">
      <c r="A1900" s="51" t="s">
        <v>415</v>
      </c>
      <c r="B1900" s="46" t="s">
        <v>416</v>
      </c>
      <c r="C1900" s="47"/>
      <c r="D1900" s="47"/>
      <c r="E1900" s="125"/>
      <c r="F1900" s="47"/>
    </row>
    <row r="1901" spans="1:6" hidden="1" x14ac:dyDescent="0.25">
      <c r="A1901" s="51" t="s">
        <v>417</v>
      </c>
      <c r="B1901" s="46" t="s">
        <v>176</v>
      </c>
      <c r="C1901" s="47"/>
      <c r="D1901" s="47"/>
      <c r="E1901" s="125"/>
      <c r="F1901" s="47"/>
    </row>
    <row r="1902" spans="1:6" hidden="1" x14ac:dyDescent="0.25">
      <c r="A1902" s="51" t="s">
        <v>418</v>
      </c>
      <c r="B1902" s="46" t="s">
        <v>178</v>
      </c>
      <c r="C1902" s="47"/>
      <c r="D1902" s="47"/>
      <c r="E1902" s="125"/>
      <c r="F1902" s="47"/>
    </row>
    <row r="1903" spans="1:6" hidden="1" x14ac:dyDescent="0.25">
      <c r="A1903" s="51" t="s">
        <v>425</v>
      </c>
      <c r="B1903" s="46" t="s">
        <v>426</v>
      </c>
      <c r="C1903" s="47"/>
      <c r="D1903" s="47"/>
      <c r="E1903" s="125"/>
      <c r="F1903" s="47"/>
    </row>
    <row r="1904" spans="1:6" hidden="1" x14ac:dyDescent="0.25">
      <c r="A1904" s="51" t="s">
        <v>438</v>
      </c>
      <c r="B1904" s="46" t="s">
        <v>439</v>
      </c>
      <c r="C1904" s="47"/>
      <c r="D1904" s="47"/>
      <c r="E1904" s="125"/>
      <c r="F1904" s="47"/>
    </row>
    <row r="1905" spans="1:6" ht="25.5" hidden="1" x14ac:dyDescent="0.25">
      <c r="A1905" s="65" t="s">
        <v>456</v>
      </c>
      <c r="B1905" s="46" t="s">
        <v>457</v>
      </c>
      <c r="C1905" s="76"/>
      <c r="D1905" s="76"/>
      <c r="E1905" s="124"/>
      <c r="F1905" s="76"/>
    </row>
    <row r="1906" spans="1:6" hidden="1" x14ac:dyDescent="0.25">
      <c r="A1906" s="51" t="s">
        <v>460</v>
      </c>
      <c r="B1906" s="46" t="s">
        <v>459</v>
      </c>
      <c r="C1906" s="47"/>
      <c r="D1906" s="47"/>
      <c r="E1906" s="125"/>
      <c r="F1906" s="47"/>
    </row>
    <row r="1907" spans="1:6" hidden="1" x14ac:dyDescent="0.25">
      <c r="A1907" s="48" t="s">
        <v>498</v>
      </c>
      <c r="B1907" s="46" t="s">
        <v>497</v>
      </c>
      <c r="C1907" s="74">
        <v>152763</v>
      </c>
      <c r="D1907" s="74"/>
      <c r="E1907" s="124"/>
      <c r="F1907" s="75">
        <f t="shared" ref="F1907:F1908" si="57">+E1907/C1907*100</f>
        <v>0</v>
      </c>
    </row>
    <row r="1908" spans="1:6" hidden="1" x14ac:dyDescent="0.25">
      <c r="A1908" s="65" t="s">
        <v>193</v>
      </c>
      <c r="B1908" s="46" t="s">
        <v>194</v>
      </c>
      <c r="C1908" s="74">
        <v>32000</v>
      </c>
      <c r="D1908" s="74"/>
      <c r="E1908" s="124"/>
      <c r="F1908" s="75">
        <f t="shared" si="57"/>
        <v>0</v>
      </c>
    </row>
    <row r="1909" spans="1:6" hidden="1" x14ac:dyDescent="0.25">
      <c r="A1909" s="51" t="s">
        <v>197</v>
      </c>
      <c r="B1909" s="46" t="s">
        <v>198</v>
      </c>
      <c r="C1909" s="47"/>
      <c r="D1909" s="47"/>
      <c r="E1909" s="125"/>
      <c r="F1909" s="47"/>
    </row>
    <row r="1910" spans="1:6" hidden="1" x14ac:dyDescent="0.25">
      <c r="A1910" s="51" t="s">
        <v>207</v>
      </c>
      <c r="B1910" s="46" t="s">
        <v>206</v>
      </c>
      <c r="C1910" s="47"/>
      <c r="D1910" s="47"/>
      <c r="E1910" s="125"/>
      <c r="F1910" s="47"/>
    </row>
    <row r="1911" spans="1:6" hidden="1" x14ac:dyDescent="0.25">
      <c r="A1911" s="51" t="s">
        <v>212</v>
      </c>
      <c r="B1911" s="46" t="s">
        <v>213</v>
      </c>
      <c r="C1911" s="47"/>
      <c r="D1911" s="47"/>
      <c r="E1911" s="125"/>
      <c r="F1911" s="47"/>
    </row>
    <row r="1912" spans="1:6" hidden="1" x14ac:dyDescent="0.25">
      <c r="A1912" s="65" t="s">
        <v>216</v>
      </c>
      <c r="B1912" s="46" t="s">
        <v>217</v>
      </c>
      <c r="C1912" s="74">
        <v>67363</v>
      </c>
      <c r="D1912" s="74"/>
      <c r="E1912" s="124"/>
      <c r="F1912" s="75">
        <f>+E1912/C1912*100</f>
        <v>0</v>
      </c>
    </row>
    <row r="1913" spans="1:6" hidden="1" x14ac:dyDescent="0.25">
      <c r="A1913" s="51" t="s">
        <v>220</v>
      </c>
      <c r="B1913" s="46" t="s">
        <v>221</v>
      </c>
      <c r="C1913" s="47"/>
      <c r="D1913" s="47"/>
      <c r="E1913" s="125"/>
      <c r="F1913" s="47"/>
    </row>
    <row r="1914" spans="1:6" ht="25.5" hidden="1" x14ac:dyDescent="0.25">
      <c r="A1914" s="51" t="s">
        <v>222</v>
      </c>
      <c r="B1914" s="46" t="s">
        <v>223</v>
      </c>
      <c r="C1914" s="47"/>
      <c r="D1914" s="47"/>
      <c r="E1914" s="125"/>
      <c r="F1914" s="47"/>
    </row>
    <row r="1915" spans="1:6" hidden="1" x14ac:dyDescent="0.25">
      <c r="A1915" s="51" t="s">
        <v>224</v>
      </c>
      <c r="B1915" s="46" t="s">
        <v>225</v>
      </c>
      <c r="C1915" s="47"/>
      <c r="D1915" s="47"/>
      <c r="E1915" s="125"/>
      <c r="F1915" s="47"/>
    </row>
    <row r="1916" spans="1:6" hidden="1" x14ac:dyDescent="0.25">
      <c r="A1916" s="51" t="s">
        <v>230</v>
      </c>
      <c r="B1916" s="46" t="s">
        <v>231</v>
      </c>
      <c r="C1916" s="47"/>
      <c r="D1916" s="47"/>
      <c r="E1916" s="125"/>
      <c r="F1916" s="47"/>
    </row>
    <row r="1917" spans="1:6" hidden="1" x14ac:dyDescent="0.25">
      <c r="A1917" s="51" t="s">
        <v>232</v>
      </c>
      <c r="B1917" s="46" t="s">
        <v>233</v>
      </c>
      <c r="C1917" s="47"/>
      <c r="D1917" s="47"/>
      <c r="E1917" s="125"/>
      <c r="F1917" s="47"/>
    </row>
    <row r="1918" spans="1:6" hidden="1" x14ac:dyDescent="0.25">
      <c r="A1918" s="51" t="s">
        <v>234</v>
      </c>
      <c r="B1918" s="46" t="s">
        <v>235</v>
      </c>
      <c r="C1918" s="47"/>
      <c r="D1918" s="47"/>
      <c r="E1918" s="125"/>
      <c r="F1918" s="47"/>
    </row>
    <row r="1919" spans="1:6" ht="25.5" hidden="1" x14ac:dyDescent="0.25">
      <c r="A1919" s="51" t="s">
        <v>236</v>
      </c>
      <c r="B1919" s="46" t="s">
        <v>237</v>
      </c>
      <c r="C1919" s="47"/>
      <c r="D1919" s="47"/>
      <c r="E1919" s="125"/>
      <c r="F1919" s="47"/>
    </row>
    <row r="1920" spans="1:6" hidden="1" x14ac:dyDescent="0.25">
      <c r="A1920" s="51" t="s">
        <v>238</v>
      </c>
      <c r="B1920" s="46" t="s">
        <v>239</v>
      </c>
      <c r="C1920" s="47"/>
      <c r="D1920" s="47"/>
      <c r="E1920" s="125"/>
      <c r="F1920" s="47"/>
    </row>
    <row r="1921" spans="1:6" hidden="1" x14ac:dyDescent="0.25">
      <c r="A1921" s="51" t="s">
        <v>244</v>
      </c>
      <c r="B1921" s="46" t="s">
        <v>245</v>
      </c>
      <c r="C1921" s="47"/>
      <c r="D1921" s="47"/>
      <c r="E1921" s="125"/>
      <c r="F1921" s="47"/>
    </row>
    <row r="1922" spans="1:6" hidden="1" x14ac:dyDescent="0.25">
      <c r="A1922" s="51" t="s">
        <v>246</v>
      </c>
      <c r="B1922" s="46" t="s">
        <v>247</v>
      </c>
      <c r="C1922" s="47"/>
      <c r="D1922" s="47"/>
      <c r="E1922" s="125"/>
      <c r="F1922" s="47"/>
    </row>
    <row r="1923" spans="1:6" hidden="1" x14ac:dyDescent="0.25">
      <c r="A1923" s="51" t="s">
        <v>248</v>
      </c>
      <c r="B1923" s="46" t="s">
        <v>249</v>
      </c>
      <c r="C1923" s="47"/>
      <c r="D1923" s="47"/>
      <c r="E1923" s="125"/>
      <c r="F1923" s="47"/>
    </row>
    <row r="1924" spans="1:6" hidden="1" x14ac:dyDescent="0.25">
      <c r="A1924" s="51" t="s">
        <v>252</v>
      </c>
      <c r="B1924" s="46" t="s">
        <v>253</v>
      </c>
      <c r="C1924" s="47"/>
      <c r="D1924" s="47"/>
      <c r="E1924" s="125"/>
      <c r="F1924" s="47"/>
    </row>
    <row r="1925" spans="1:6" hidden="1" x14ac:dyDescent="0.25">
      <c r="A1925" s="51" t="s">
        <v>256</v>
      </c>
      <c r="B1925" s="46" t="s">
        <v>257</v>
      </c>
      <c r="C1925" s="47"/>
      <c r="D1925" s="47"/>
      <c r="E1925" s="125"/>
      <c r="F1925" s="47"/>
    </row>
    <row r="1926" spans="1:6" hidden="1" x14ac:dyDescent="0.25">
      <c r="A1926" s="51" t="s">
        <v>258</v>
      </c>
      <c r="B1926" s="46" t="s">
        <v>259</v>
      </c>
      <c r="C1926" s="47"/>
      <c r="D1926" s="47"/>
      <c r="E1926" s="125"/>
      <c r="F1926" s="47"/>
    </row>
    <row r="1927" spans="1:6" hidden="1" x14ac:dyDescent="0.25">
      <c r="A1927" s="51" t="s">
        <v>260</v>
      </c>
      <c r="B1927" s="46" t="s">
        <v>261</v>
      </c>
      <c r="C1927" s="47"/>
      <c r="D1927" s="47"/>
      <c r="E1927" s="125"/>
      <c r="F1927" s="47"/>
    </row>
    <row r="1928" spans="1:6" hidden="1" x14ac:dyDescent="0.25">
      <c r="A1928" s="51" t="s">
        <v>264</v>
      </c>
      <c r="B1928" s="46" t="s">
        <v>263</v>
      </c>
      <c r="C1928" s="47"/>
      <c r="D1928" s="47"/>
      <c r="E1928" s="125"/>
      <c r="F1928" s="47"/>
    </row>
    <row r="1929" spans="1:6" hidden="1" x14ac:dyDescent="0.25">
      <c r="A1929" s="51" t="s">
        <v>271</v>
      </c>
      <c r="B1929" s="46" t="s">
        <v>272</v>
      </c>
      <c r="C1929" s="47"/>
      <c r="D1929" s="47"/>
      <c r="E1929" s="125"/>
      <c r="F1929" s="47"/>
    </row>
    <row r="1930" spans="1:6" hidden="1" x14ac:dyDescent="0.25">
      <c r="A1930" s="51" t="s">
        <v>279</v>
      </c>
      <c r="B1930" s="46" t="s">
        <v>266</v>
      </c>
      <c r="C1930" s="47"/>
      <c r="D1930" s="47"/>
      <c r="E1930" s="125"/>
      <c r="F1930" s="47"/>
    </row>
    <row r="1931" spans="1:6" hidden="1" x14ac:dyDescent="0.25">
      <c r="A1931" s="65" t="s">
        <v>280</v>
      </c>
      <c r="B1931" s="46" t="s">
        <v>281</v>
      </c>
      <c r="C1931" s="76"/>
      <c r="D1931" s="76"/>
      <c r="E1931" s="124"/>
      <c r="F1931" s="76"/>
    </row>
    <row r="1932" spans="1:6" hidden="1" x14ac:dyDescent="0.25">
      <c r="A1932" s="51" t="s">
        <v>290</v>
      </c>
      <c r="B1932" s="46" t="s">
        <v>291</v>
      </c>
      <c r="C1932" s="47"/>
      <c r="D1932" s="47"/>
      <c r="E1932" s="125"/>
      <c r="F1932" s="47"/>
    </row>
    <row r="1933" spans="1:6" ht="25.5" hidden="1" x14ac:dyDescent="0.25">
      <c r="A1933" s="65" t="s">
        <v>342</v>
      </c>
      <c r="B1933" s="46" t="s">
        <v>343</v>
      </c>
      <c r="C1933" s="74">
        <v>18000</v>
      </c>
      <c r="D1933" s="76"/>
      <c r="E1933" s="124"/>
      <c r="F1933" s="76"/>
    </row>
    <row r="1934" spans="1:6" hidden="1" x14ac:dyDescent="0.25">
      <c r="A1934" s="51" t="s">
        <v>352</v>
      </c>
      <c r="B1934" s="46" t="s">
        <v>353</v>
      </c>
      <c r="C1934" s="47"/>
      <c r="D1934" s="47"/>
      <c r="E1934" s="125"/>
      <c r="F1934" s="47"/>
    </row>
    <row r="1935" spans="1:6" ht="25.5" hidden="1" x14ac:dyDescent="0.25">
      <c r="A1935" s="65" t="s">
        <v>399</v>
      </c>
      <c r="B1935" s="46" t="s">
        <v>400</v>
      </c>
      <c r="C1935" s="74">
        <v>35400</v>
      </c>
      <c r="D1935" s="74"/>
      <c r="E1935" s="124"/>
      <c r="F1935" s="75">
        <f>+E1935/C1935*100</f>
        <v>0</v>
      </c>
    </row>
    <row r="1936" spans="1:6" hidden="1" x14ac:dyDescent="0.25">
      <c r="A1936" s="51" t="s">
        <v>409</v>
      </c>
      <c r="B1936" s="46" t="s">
        <v>173</v>
      </c>
      <c r="C1936" s="47"/>
      <c r="D1936" s="47"/>
      <c r="E1936" s="125"/>
      <c r="F1936" s="47"/>
    </row>
    <row r="1937" spans="1:6" hidden="1" x14ac:dyDescent="0.25">
      <c r="A1937" s="51" t="s">
        <v>413</v>
      </c>
      <c r="B1937" s="46" t="s">
        <v>414</v>
      </c>
      <c r="C1937" s="47"/>
      <c r="D1937" s="47"/>
      <c r="E1937" s="125"/>
      <c r="F1937" s="47"/>
    </row>
    <row r="1938" spans="1:6" hidden="1" x14ac:dyDescent="0.25">
      <c r="A1938" s="51" t="s">
        <v>415</v>
      </c>
      <c r="B1938" s="46" t="s">
        <v>416</v>
      </c>
      <c r="C1938" s="47"/>
      <c r="D1938" s="47"/>
      <c r="E1938" s="125"/>
      <c r="F1938" s="47"/>
    </row>
    <row r="1939" spans="1:6" hidden="1" x14ac:dyDescent="0.25">
      <c r="A1939" s="51" t="s">
        <v>417</v>
      </c>
      <c r="B1939" s="46" t="s">
        <v>176</v>
      </c>
      <c r="C1939" s="47"/>
      <c r="D1939" s="47"/>
      <c r="E1939" s="125"/>
      <c r="F1939" s="47"/>
    </row>
    <row r="1940" spans="1:6" hidden="1" x14ac:dyDescent="0.25">
      <c r="A1940" s="51" t="s">
        <v>438</v>
      </c>
      <c r="B1940" s="46" t="s">
        <v>439</v>
      </c>
      <c r="C1940" s="47"/>
      <c r="D1940" s="47"/>
      <c r="E1940" s="125"/>
      <c r="F1940" s="47"/>
    </row>
    <row r="1941" spans="1:6" ht="25.5" hidden="1" x14ac:dyDescent="0.25">
      <c r="A1941" s="48" t="s">
        <v>152</v>
      </c>
      <c r="B1941" s="46" t="s">
        <v>499</v>
      </c>
      <c r="C1941" s="74">
        <v>1300</v>
      </c>
      <c r="D1941" s="74"/>
      <c r="E1941" s="124"/>
      <c r="F1941" s="75">
        <f>+E1941/C1941*100</f>
        <v>0</v>
      </c>
    </row>
    <row r="1942" spans="1:6" hidden="1" x14ac:dyDescent="0.25">
      <c r="A1942" s="65" t="s">
        <v>216</v>
      </c>
      <c r="B1942" s="46" t="s">
        <v>217</v>
      </c>
      <c r="C1942" s="76"/>
      <c r="D1942" s="76"/>
      <c r="E1942" s="124"/>
      <c r="F1942" s="76"/>
    </row>
    <row r="1943" spans="1:6" hidden="1" x14ac:dyDescent="0.25">
      <c r="A1943" s="51" t="s">
        <v>256</v>
      </c>
      <c r="B1943" s="46" t="s">
        <v>257</v>
      </c>
      <c r="C1943" s="47"/>
      <c r="D1943" s="47"/>
      <c r="E1943" s="125"/>
      <c r="F1943" s="47"/>
    </row>
    <row r="1944" spans="1:6" ht="25.5" hidden="1" x14ac:dyDescent="0.25">
      <c r="A1944" s="65" t="s">
        <v>399</v>
      </c>
      <c r="B1944" s="46" t="s">
        <v>400</v>
      </c>
      <c r="C1944" s="74">
        <v>1300</v>
      </c>
      <c r="D1944" s="74"/>
      <c r="E1944" s="124"/>
      <c r="F1944" s="75">
        <f>+E1944/C1944*100</f>
        <v>0</v>
      </c>
    </row>
    <row r="1945" spans="1:6" hidden="1" x14ac:dyDescent="0.25">
      <c r="A1945" s="51" t="s">
        <v>409</v>
      </c>
      <c r="B1945" s="46" t="s">
        <v>173</v>
      </c>
      <c r="C1945" s="47"/>
      <c r="D1945" s="47"/>
      <c r="E1945" s="125"/>
      <c r="F1945" s="47"/>
    </row>
    <row r="1946" spans="1:6" hidden="1" x14ac:dyDescent="0.25">
      <c r="A1946" s="51" t="s">
        <v>410</v>
      </c>
      <c r="B1946" s="46" t="s">
        <v>411</v>
      </c>
      <c r="C1946" s="47"/>
      <c r="D1946" s="47"/>
      <c r="E1946" s="125"/>
      <c r="F1946" s="47"/>
    </row>
    <row r="1947" spans="1:6" hidden="1" x14ac:dyDescent="0.25">
      <c r="A1947" s="51" t="s">
        <v>412</v>
      </c>
      <c r="B1947" s="46" t="s">
        <v>174</v>
      </c>
      <c r="C1947" s="47"/>
      <c r="D1947" s="47"/>
      <c r="E1947" s="125"/>
      <c r="F1947" s="47"/>
    </row>
    <row r="1948" spans="1:6" hidden="1" x14ac:dyDescent="0.25">
      <c r="A1948" s="51" t="s">
        <v>418</v>
      </c>
      <c r="B1948" s="46" t="s">
        <v>178</v>
      </c>
      <c r="C1948" s="47"/>
      <c r="D1948" s="47"/>
      <c r="E1948" s="125"/>
      <c r="F1948" s="47"/>
    </row>
    <row r="1949" spans="1:6" hidden="1" x14ac:dyDescent="0.25">
      <c r="A1949" s="51" t="s">
        <v>425</v>
      </c>
      <c r="B1949" s="46" t="s">
        <v>426</v>
      </c>
      <c r="C1949" s="47"/>
      <c r="D1949" s="47"/>
      <c r="E1949" s="125"/>
      <c r="F1949" s="47"/>
    </row>
    <row r="1950" spans="1:6" ht="25.5" hidden="1" x14ac:dyDescent="0.25">
      <c r="A1950" s="65" t="s">
        <v>456</v>
      </c>
      <c r="B1950" s="46" t="s">
        <v>457</v>
      </c>
      <c r="C1950" s="76"/>
      <c r="D1950" s="76"/>
      <c r="E1950" s="124"/>
      <c r="F1950" s="76"/>
    </row>
    <row r="1951" spans="1:6" hidden="1" x14ac:dyDescent="0.25">
      <c r="A1951" s="51" t="s">
        <v>460</v>
      </c>
      <c r="B1951" s="46" t="s">
        <v>459</v>
      </c>
      <c r="C1951" s="47"/>
      <c r="D1951" s="47"/>
      <c r="E1951" s="125"/>
      <c r="F1951" s="47"/>
    </row>
    <row r="1952" spans="1:6" ht="25.5" hidden="1" x14ac:dyDescent="0.25">
      <c r="A1952" s="72" t="s">
        <v>640</v>
      </c>
      <c r="B1952" s="73" t="s">
        <v>641</v>
      </c>
      <c r="C1952" s="60">
        <v>21535375</v>
      </c>
      <c r="D1952" s="60"/>
      <c r="E1952" s="123"/>
      <c r="F1952" s="75">
        <f t="shared" ref="F1952:F1954" si="58">+E1952/C1952*100</f>
        <v>0</v>
      </c>
    </row>
    <row r="1953" spans="1:6" hidden="1" x14ac:dyDescent="0.25">
      <c r="A1953" s="48" t="s">
        <v>193</v>
      </c>
      <c r="B1953" s="46" t="s">
        <v>482</v>
      </c>
      <c r="C1953" s="74">
        <v>5122390</v>
      </c>
      <c r="D1953" s="74"/>
      <c r="E1953" s="124"/>
      <c r="F1953" s="75">
        <f t="shared" si="58"/>
        <v>0</v>
      </c>
    </row>
    <row r="1954" spans="1:6" hidden="1" x14ac:dyDescent="0.25">
      <c r="A1954" s="65" t="s">
        <v>193</v>
      </c>
      <c r="B1954" s="46" t="s">
        <v>194</v>
      </c>
      <c r="C1954" s="74">
        <v>1635095</v>
      </c>
      <c r="D1954" s="74"/>
      <c r="E1954" s="124"/>
      <c r="F1954" s="75">
        <f t="shared" si="58"/>
        <v>0</v>
      </c>
    </row>
    <row r="1955" spans="1:6" hidden="1" x14ac:dyDescent="0.25">
      <c r="A1955" s="51" t="s">
        <v>197</v>
      </c>
      <c r="B1955" s="46" t="s">
        <v>198</v>
      </c>
      <c r="C1955" s="47"/>
      <c r="D1955" s="47"/>
      <c r="E1955" s="125"/>
      <c r="F1955" s="47"/>
    </row>
    <row r="1956" spans="1:6" hidden="1" x14ac:dyDescent="0.25">
      <c r="A1956" s="51" t="s">
        <v>199</v>
      </c>
      <c r="B1956" s="46" t="s">
        <v>200</v>
      </c>
      <c r="C1956" s="47"/>
      <c r="D1956" s="47"/>
      <c r="E1956" s="125"/>
      <c r="F1956" s="47"/>
    </row>
    <row r="1957" spans="1:6" hidden="1" x14ac:dyDescent="0.25">
      <c r="A1957" s="51" t="s">
        <v>201</v>
      </c>
      <c r="B1957" s="46" t="s">
        <v>202</v>
      </c>
      <c r="C1957" s="47"/>
      <c r="D1957" s="47"/>
      <c r="E1957" s="125"/>
      <c r="F1957" s="47"/>
    </row>
    <row r="1958" spans="1:6" hidden="1" x14ac:dyDescent="0.25">
      <c r="A1958" s="51" t="s">
        <v>207</v>
      </c>
      <c r="B1958" s="46" t="s">
        <v>206</v>
      </c>
      <c r="C1958" s="47"/>
      <c r="D1958" s="47"/>
      <c r="E1958" s="125"/>
      <c r="F1958" s="47"/>
    </row>
    <row r="1959" spans="1:6" hidden="1" x14ac:dyDescent="0.25">
      <c r="A1959" s="51" t="s">
        <v>212</v>
      </c>
      <c r="B1959" s="46" t="s">
        <v>213</v>
      </c>
      <c r="C1959" s="47"/>
      <c r="D1959" s="47"/>
      <c r="E1959" s="125"/>
      <c r="F1959" s="47"/>
    </row>
    <row r="1960" spans="1:6" hidden="1" x14ac:dyDescent="0.25">
      <c r="A1960" s="65" t="s">
        <v>216</v>
      </c>
      <c r="B1960" s="46" t="s">
        <v>217</v>
      </c>
      <c r="C1960" s="74">
        <v>1953903</v>
      </c>
      <c r="D1960" s="74"/>
      <c r="E1960" s="124"/>
      <c r="F1960" s="75">
        <f>+E1960/C1960*100</f>
        <v>0</v>
      </c>
    </row>
    <row r="1961" spans="1:6" hidden="1" x14ac:dyDescent="0.25">
      <c r="A1961" s="51" t="s">
        <v>220</v>
      </c>
      <c r="B1961" s="46" t="s">
        <v>221</v>
      </c>
      <c r="C1961" s="47"/>
      <c r="D1961" s="47"/>
      <c r="E1961" s="125"/>
      <c r="F1961" s="47"/>
    </row>
    <row r="1962" spans="1:6" ht="25.5" hidden="1" x14ac:dyDescent="0.25">
      <c r="A1962" s="51" t="s">
        <v>222</v>
      </c>
      <c r="B1962" s="46" t="s">
        <v>223</v>
      </c>
      <c r="C1962" s="47"/>
      <c r="D1962" s="47"/>
      <c r="E1962" s="125"/>
      <c r="F1962" s="47"/>
    </row>
    <row r="1963" spans="1:6" hidden="1" x14ac:dyDescent="0.25">
      <c r="A1963" s="51" t="s">
        <v>224</v>
      </c>
      <c r="B1963" s="46" t="s">
        <v>225</v>
      </c>
      <c r="C1963" s="47"/>
      <c r="D1963" s="47"/>
      <c r="E1963" s="125"/>
      <c r="F1963" s="47"/>
    </row>
    <row r="1964" spans="1:6" hidden="1" x14ac:dyDescent="0.25">
      <c r="A1964" s="51" t="s">
        <v>226</v>
      </c>
      <c r="B1964" s="46" t="s">
        <v>227</v>
      </c>
      <c r="C1964" s="47"/>
      <c r="D1964" s="47"/>
      <c r="E1964" s="125"/>
      <c r="F1964" s="47"/>
    </row>
    <row r="1965" spans="1:6" hidden="1" x14ac:dyDescent="0.25">
      <c r="A1965" s="51" t="s">
        <v>230</v>
      </c>
      <c r="B1965" s="46" t="s">
        <v>231</v>
      </c>
      <c r="C1965" s="47"/>
      <c r="D1965" s="47"/>
      <c r="E1965" s="125"/>
      <c r="F1965" s="47"/>
    </row>
    <row r="1966" spans="1:6" hidden="1" x14ac:dyDescent="0.25">
      <c r="A1966" s="51" t="s">
        <v>232</v>
      </c>
      <c r="B1966" s="46" t="s">
        <v>233</v>
      </c>
      <c r="C1966" s="47"/>
      <c r="D1966" s="47"/>
      <c r="E1966" s="125"/>
      <c r="F1966" s="47"/>
    </row>
    <row r="1967" spans="1:6" hidden="1" x14ac:dyDescent="0.25">
      <c r="A1967" s="51" t="s">
        <v>234</v>
      </c>
      <c r="B1967" s="46" t="s">
        <v>235</v>
      </c>
      <c r="C1967" s="47"/>
      <c r="D1967" s="47"/>
      <c r="E1967" s="125"/>
      <c r="F1967" s="47"/>
    </row>
    <row r="1968" spans="1:6" ht="25.5" hidden="1" x14ac:dyDescent="0.25">
      <c r="A1968" s="51" t="s">
        <v>236</v>
      </c>
      <c r="B1968" s="46" t="s">
        <v>237</v>
      </c>
      <c r="C1968" s="47"/>
      <c r="D1968" s="47"/>
      <c r="E1968" s="125"/>
      <c r="F1968" s="47"/>
    </row>
    <row r="1969" spans="1:6" hidden="1" x14ac:dyDescent="0.25">
      <c r="A1969" s="51" t="s">
        <v>238</v>
      </c>
      <c r="B1969" s="46" t="s">
        <v>239</v>
      </c>
      <c r="C1969" s="47"/>
      <c r="D1969" s="47"/>
      <c r="E1969" s="125"/>
      <c r="F1969" s="47"/>
    </row>
    <row r="1970" spans="1:6" hidden="1" x14ac:dyDescent="0.25">
      <c r="A1970" s="51" t="s">
        <v>240</v>
      </c>
      <c r="B1970" s="46" t="s">
        <v>241</v>
      </c>
      <c r="C1970" s="47"/>
      <c r="D1970" s="47"/>
      <c r="E1970" s="125"/>
      <c r="F1970" s="47"/>
    </row>
    <row r="1971" spans="1:6" hidden="1" x14ac:dyDescent="0.25">
      <c r="A1971" s="51" t="s">
        <v>244</v>
      </c>
      <c r="B1971" s="46" t="s">
        <v>245</v>
      </c>
      <c r="C1971" s="47"/>
      <c r="D1971" s="47"/>
      <c r="E1971" s="125"/>
      <c r="F1971" s="47"/>
    </row>
    <row r="1972" spans="1:6" hidden="1" x14ac:dyDescent="0.25">
      <c r="A1972" s="51" t="s">
        <v>246</v>
      </c>
      <c r="B1972" s="46" t="s">
        <v>247</v>
      </c>
      <c r="C1972" s="47"/>
      <c r="D1972" s="47"/>
      <c r="E1972" s="125"/>
      <c r="F1972" s="47"/>
    </row>
    <row r="1973" spans="1:6" hidden="1" x14ac:dyDescent="0.25">
      <c r="A1973" s="51" t="s">
        <v>248</v>
      </c>
      <c r="B1973" s="46" t="s">
        <v>249</v>
      </c>
      <c r="C1973" s="47"/>
      <c r="D1973" s="47"/>
      <c r="E1973" s="125"/>
      <c r="F1973" s="47"/>
    </row>
    <row r="1974" spans="1:6" hidden="1" x14ac:dyDescent="0.25">
      <c r="A1974" s="51" t="s">
        <v>250</v>
      </c>
      <c r="B1974" s="46" t="s">
        <v>251</v>
      </c>
      <c r="C1974" s="47"/>
      <c r="D1974" s="47"/>
      <c r="E1974" s="125"/>
      <c r="F1974" s="47"/>
    </row>
    <row r="1975" spans="1:6" hidden="1" x14ac:dyDescent="0.25">
      <c r="A1975" s="51" t="s">
        <v>252</v>
      </c>
      <c r="B1975" s="46" t="s">
        <v>253</v>
      </c>
      <c r="C1975" s="47"/>
      <c r="D1975" s="47"/>
      <c r="E1975" s="125"/>
      <c r="F1975" s="47"/>
    </row>
    <row r="1976" spans="1:6" hidden="1" x14ac:dyDescent="0.25">
      <c r="A1976" s="51" t="s">
        <v>254</v>
      </c>
      <c r="B1976" s="46" t="s">
        <v>255</v>
      </c>
      <c r="C1976" s="47"/>
      <c r="D1976" s="47"/>
      <c r="E1976" s="125"/>
      <c r="F1976" s="47"/>
    </row>
    <row r="1977" spans="1:6" hidden="1" x14ac:dyDescent="0.25">
      <c r="A1977" s="51" t="s">
        <v>256</v>
      </c>
      <c r="B1977" s="46" t="s">
        <v>257</v>
      </c>
      <c r="C1977" s="47"/>
      <c r="D1977" s="47"/>
      <c r="E1977" s="125"/>
      <c r="F1977" s="47"/>
    </row>
    <row r="1978" spans="1:6" hidden="1" x14ac:dyDescent="0.25">
      <c r="A1978" s="51" t="s">
        <v>258</v>
      </c>
      <c r="B1978" s="46" t="s">
        <v>259</v>
      </c>
      <c r="C1978" s="47"/>
      <c r="D1978" s="47"/>
      <c r="E1978" s="125"/>
      <c r="F1978" s="47"/>
    </row>
    <row r="1979" spans="1:6" hidden="1" x14ac:dyDescent="0.25">
      <c r="A1979" s="51" t="s">
        <v>260</v>
      </c>
      <c r="B1979" s="46" t="s">
        <v>261</v>
      </c>
      <c r="C1979" s="47"/>
      <c r="D1979" s="47"/>
      <c r="E1979" s="125"/>
      <c r="F1979" s="47"/>
    </row>
    <row r="1980" spans="1:6" hidden="1" x14ac:dyDescent="0.25">
      <c r="A1980" s="51" t="s">
        <v>264</v>
      </c>
      <c r="B1980" s="46" t="s">
        <v>263</v>
      </c>
      <c r="C1980" s="47"/>
      <c r="D1980" s="47"/>
      <c r="E1980" s="125"/>
      <c r="F1980" s="47"/>
    </row>
    <row r="1981" spans="1:6" hidden="1" x14ac:dyDescent="0.25">
      <c r="A1981" s="51" t="s">
        <v>269</v>
      </c>
      <c r="B1981" s="46" t="s">
        <v>270</v>
      </c>
      <c r="C1981" s="47"/>
      <c r="D1981" s="47"/>
      <c r="E1981" s="125"/>
      <c r="F1981" s="47"/>
    </row>
    <row r="1982" spans="1:6" hidden="1" x14ac:dyDescent="0.25">
      <c r="A1982" s="51" t="s">
        <v>271</v>
      </c>
      <c r="B1982" s="46" t="s">
        <v>272</v>
      </c>
      <c r="C1982" s="47"/>
      <c r="D1982" s="47"/>
      <c r="E1982" s="125"/>
      <c r="F1982" s="47"/>
    </row>
    <row r="1983" spans="1:6" hidden="1" x14ac:dyDescent="0.25">
      <c r="A1983" s="51" t="s">
        <v>273</v>
      </c>
      <c r="B1983" s="46" t="s">
        <v>274</v>
      </c>
      <c r="C1983" s="47"/>
      <c r="D1983" s="47"/>
      <c r="E1983" s="125"/>
      <c r="F1983" s="47"/>
    </row>
    <row r="1984" spans="1:6" hidden="1" x14ac:dyDescent="0.25">
      <c r="A1984" s="51" t="s">
        <v>275</v>
      </c>
      <c r="B1984" s="46" t="s">
        <v>276</v>
      </c>
      <c r="C1984" s="47"/>
      <c r="D1984" s="47"/>
      <c r="E1984" s="125"/>
      <c r="F1984" s="47"/>
    </row>
    <row r="1985" spans="1:6" hidden="1" x14ac:dyDescent="0.25">
      <c r="A1985" s="51" t="s">
        <v>279</v>
      </c>
      <c r="B1985" s="46" t="s">
        <v>266</v>
      </c>
      <c r="C1985" s="47"/>
      <c r="D1985" s="47"/>
      <c r="E1985" s="125"/>
      <c r="F1985" s="47"/>
    </row>
    <row r="1986" spans="1:6" hidden="1" x14ac:dyDescent="0.25">
      <c r="A1986" s="65" t="s">
        <v>280</v>
      </c>
      <c r="B1986" s="46" t="s">
        <v>281</v>
      </c>
      <c r="C1986" s="74">
        <v>9194</v>
      </c>
      <c r="D1986" s="74"/>
      <c r="E1986" s="124"/>
      <c r="F1986" s="75">
        <f>+E1986/C1986*100</f>
        <v>0</v>
      </c>
    </row>
    <row r="1987" spans="1:6" ht="38.25" hidden="1" x14ac:dyDescent="0.25">
      <c r="A1987" s="51" t="s">
        <v>286</v>
      </c>
      <c r="B1987" s="46" t="s">
        <v>287</v>
      </c>
      <c r="C1987" s="47"/>
      <c r="D1987" s="47"/>
      <c r="E1987" s="125"/>
      <c r="F1987" s="47"/>
    </row>
    <row r="1988" spans="1:6" hidden="1" x14ac:dyDescent="0.25">
      <c r="A1988" s="51" t="s">
        <v>290</v>
      </c>
      <c r="B1988" s="46" t="s">
        <v>291</v>
      </c>
      <c r="C1988" s="47"/>
      <c r="D1988" s="47"/>
      <c r="E1988" s="125"/>
      <c r="F1988" s="47"/>
    </row>
    <row r="1989" spans="1:6" ht="25.5" hidden="1" x14ac:dyDescent="0.25">
      <c r="A1989" s="51" t="s">
        <v>292</v>
      </c>
      <c r="B1989" s="46" t="s">
        <v>293</v>
      </c>
      <c r="C1989" s="47"/>
      <c r="D1989" s="47"/>
      <c r="E1989" s="125"/>
      <c r="F1989" s="47"/>
    </row>
    <row r="1990" spans="1:6" hidden="1" x14ac:dyDescent="0.25">
      <c r="A1990" s="51" t="s">
        <v>294</v>
      </c>
      <c r="B1990" s="46" t="s">
        <v>295</v>
      </c>
      <c r="C1990" s="47"/>
      <c r="D1990" s="47"/>
      <c r="E1990" s="125"/>
      <c r="F1990" s="47"/>
    </row>
    <row r="1991" spans="1:6" ht="25.5" hidden="1" x14ac:dyDescent="0.25">
      <c r="A1991" s="65" t="s">
        <v>313</v>
      </c>
      <c r="B1991" s="46" t="s">
        <v>314</v>
      </c>
      <c r="C1991" s="76"/>
      <c r="D1991" s="76"/>
      <c r="E1991" s="124"/>
      <c r="F1991" s="76"/>
    </row>
    <row r="1992" spans="1:6" ht="25.5" hidden="1" x14ac:dyDescent="0.25">
      <c r="A1992" s="51" t="s">
        <v>338</v>
      </c>
      <c r="B1992" s="46" t="s">
        <v>82</v>
      </c>
      <c r="C1992" s="47"/>
      <c r="D1992" s="47"/>
      <c r="E1992" s="125"/>
      <c r="F1992" s="47"/>
    </row>
    <row r="1993" spans="1:6" ht="25.5" hidden="1" x14ac:dyDescent="0.25">
      <c r="A1993" s="65" t="s">
        <v>342</v>
      </c>
      <c r="B1993" s="46" t="s">
        <v>343</v>
      </c>
      <c r="C1993" s="74"/>
      <c r="D1993" s="74"/>
      <c r="E1993" s="124"/>
      <c r="F1993" s="75" t="e">
        <f>+E1993/C1993*100</f>
        <v>#DIV/0!</v>
      </c>
    </row>
    <row r="1994" spans="1:6" hidden="1" x14ac:dyDescent="0.25">
      <c r="A1994" s="51" t="s">
        <v>352</v>
      </c>
      <c r="B1994" s="46" t="s">
        <v>353</v>
      </c>
      <c r="C1994" s="47"/>
      <c r="D1994" s="47"/>
      <c r="E1994" s="125"/>
      <c r="F1994" s="47"/>
    </row>
    <row r="1995" spans="1:6" hidden="1" x14ac:dyDescent="0.25">
      <c r="A1995" s="51" t="s">
        <v>354</v>
      </c>
      <c r="B1995" s="46" t="s">
        <v>355</v>
      </c>
      <c r="C1995" s="47"/>
      <c r="D1995" s="47"/>
      <c r="E1995" s="125"/>
      <c r="F1995" s="47"/>
    </row>
    <row r="1996" spans="1:6" hidden="1" x14ac:dyDescent="0.25">
      <c r="A1996" s="65" t="s">
        <v>358</v>
      </c>
      <c r="B1996" s="46" t="s">
        <v>359</v>
      </c>
      <c r="C1996" s="74">
        <v>33560</v>
      </c>
      <c r="D1996" s="74"/>
      <c r="E1996" s="124"/>
      <c r="F1996" s="75">
        <f>+E1996/C1996*100</f>
        <v>0</v>
      </c>
    </row>
    <row r="1997" spans="1:6" hidden="1" x14ac:dyDescent="0.25">
      <c r="A1997" s="51" t="s">
        <v>361</v>
      </c>
      <c r="B1997" s="46" t="s">
        <v>362</v>
      </c>
      <c r="C1997" s="47"/>
      <c r="D1997" s="47"/>
      <c r="E1997" s="125"/>
      <c r="F1997" s="47"/>
    </row>
    <row r="1998" spans="1:6" hidden="1" x14ac:dyDescent="0.25">
      <c r="A1998" s="51" t="s">
        <v>363</v>
      </c>
      <c r="B1998" s="46" t="s">
        <v>364</v>
      </c>
      <c r="C1998" s="47"/>
      <c r="D1998" s="47"/>
      <c r="E1998" s="125"/>
      <c r="F1998" s="47"/>
    </row>
    <row r="1999" spans="1:6" hidden="1" x14ac:dyDescent="0.25">
      <c r="A1999" s="51" t="s">
        <v>368</v>
      </c>
      <c r="B1999" s="46" t="s">
        <v>369</v>
      </c>
      <c r="C1999" s="47"/>
      <c r="D1999" s="47"/>
      <c r="E1999" s="125"/>
      <c r="F1999" s="47"/>
    </row>
    <row r="2000" spans="1:6" hidden="1" x14ac:dyDescent="0.25">
      <c r="A2000" s="51" t="s">
        <v>378</v>
      </c>
      <c r="B2000" s="46" t="s">
        <v>379</v>
      </c>
      <c r="C2000" s="47"/>
      <c r="D2000" s="47"/>
      <c r="E2000" s="125"/>
      <c r="F2000" s="47"/>
    </row>
    <row r="2001" spans="1:6" ht="25.5" hidden="1" x14ac:dyDescent="0.25">
      <c r="A2001" s="65" t="s">
        <v>387</v>
      </c>
      <c r="B2001" s="46" t="s">
        <v>388</v>
      </c>
      <c r="C2001" s="74">
        <v>905500</v>
      </c>
      <c r="D2001" s="74"/>
      <c r="E2001" s="124"/>
      <c r="F2001" s="75">
        <f>+E2001/C2001*100</f>
        <v>0</v>
      </c>
    </row>
    <row r="2002" spans="1:6" hidden="1" x14ac:dyDescent="0.25">
      <c r="A2002" s="51" t="s">
        <v>396</v>
      </c>
      <c r="B2002" s="46" t="s">
        <v>161</v>
      </c>
      <c r="C2002" s="47"/>
      <c r="D2002" s="47"/>
      <c r="E2002" s="125"/>
      <c r="F2002" s="47"/>
    </row>
    <row r="2003" spans="1:6" ht="25.5" hidden="1" x14ac:dyDescent="0.25">
      <c r="A2003" s="65" t="s">
        <v>399</v>
      </c>
      <c r="B2003" s="46" t="s">
        <v>400</v>
      </c>
      <c r="C2003" s="74">
        <v>379111</v>
      </c>
      <c r="D2003" s="74"/>
      <c r="E2003" s="124"/>
      <c r="F2003" s="75">
        <f>+E2003/C2003*100</f>
        <v>0</v>
      </c>
    </row>
    <row r="2004" spans="1:6" hidden="1" x14ac:dyDescent="0.25">
      <c r="A2004" s="51" t="s">
        <v>409</v>
      </c>
      <c r="B2004" s="46" t="s">
        <v>173</v>
      </c>
      <c r="C2004" s="47"/>
      <c r="D2004" s="47"/>
      <c r="E2004" s="125"/>
      <c r="F2004" s="47"/>
    </row>
    <row r="2005" spans="1:6" hidden="1" x14ac:dyDescent="0.25">
      <c r="A2005" s="51" t="s">
        <v>410</v>
      </c>
      <c r="B2005" s="46" t="s">
        <v>411</v>
      </c>
      <c r="C2005" s="47"/>
      <c r="D2005" s="47"/>
      <c r="E2005" s="125"/>
      <c r="F2005" s="47"/>
    </row>
    <row r="2006" spans="1:6" hidden="1" x14ac:dyDescent="0.25">
      <c r="A2006" s="51" t="s">
        <v>412</v>
      </c>
      <c r="B2006" s="46" t="s">
        <v>174</v>
      </c>
      <c r="C2006" s="47"/>
      <c r="D2006" s="47"/>
      <c r="E2006" s="125"/>
      <c r="F2006" s="47"/>
    </row>
    <row r="2007" spans="1:6" hidden="1" x14ac:dyDescent="0.25">
      <c r="A2007" s="51" t="s">
        <v>413</v>
      </c>
      <c r="B2007" s="46" t="s">
        <v>414</v>
      </c>
      <c r="C2007" s="47"/>
      <c r="D2007" s="47"/>
      <c r="E2007" s="125"/>
      <c r="F2007" s="47"/>
    </row>
    <row r="2008" spans="1:6" hidden="1" x14ac:dyDescent="0.25">
      <c r="A2008" s="51" t="s">
        <v>415</v>
      </c>
      <c r="B2008" s="46" t="s">
        <v>416</v>
      </c>
      <c r="C2008" s="47"/>
      <c r="D2008" s="47"/>
      <c r="E2008" s="125"/>
      <c r="F2008" s="47"/>
    </row>
    <row r="2009" spans="1:6" hidden="1" x14ac:dyDescent="0.25">
      <c r="A2009" s="51" t="s">
        <v>418</v>
      </c>
      <c r="B2009" s="46" t="s">
        <v>178</v>
      </c>
      <c r="C2009" s="47"/>
      <c r="D2009" s="47"/>
      <c r="E2009" s="125"/>
      <c r="F2009" s="47"/>
    </row>
    <row r="2010" spans="1:6" hidden="1" x14ac:dyDescent="0.25">
      <c r="A2010" s="51" t="s">
        <v>425</v>
      </c>
      <c r="B2010" s="46" t="s">
        <v>426</v>
      </c>
      <c r="C2010" s="47"/>
      <c r="D2010" s="47"/>
      <c r="E2010" s="125"/>
      <c r="F2010" s="47"/>
    </row>
    <row r="2011" spans="1:6" hidden="1" x14ac:dyDescent="0.25">
      <c r="A2011" s="51" t="s">
        <v>438</v>
      </c>
      <c r="B2011" s="46" t="s">
        <v>439</v>
      </c>
      <c r="C2011" s="47"/>
      <c r="D2011" s="47"/>
      <c r="E2011" s="125"/>
      <c r="F2011" s="47"/>
    </row>
    <row r="2012" spans="1:6" ht="25.5" hidden="1" x14ac:dyDescent="0.25">
      <c r="A2012" s="65" t="s">
        <v>456</v>
      </c>
      <c r="B2012" s="46" t="s">
        <v>457</v>
      </c>
      <c r="C2012" s="74">
        <v>171000</v>
      </c>
      <c r="D2012" s="74"/>
      <c r="E2012" s="126"/>
      <c r="F2012" s="76"/>
    </row>
    <row r="2013" spans="1:6" ht="25.5" hidden="1" x14ac:dyDescent="0.25">
      <c r="A2013" s="65" t="s">
        <v>580</v>
      </c>
      <c r="B2013" s="46" t="s">
        <v>581</v>
      </c>
      <c r="C2013" s="74">
        <v>35027</v>
      </c>
      <c r="D2013" s="74"/>
      <c r="E2013" s="124"/>
      <c r="F2013" s="75"/>
    </row>
    <row r="2014" spans="1:6" ht="25.5" hidden="1" x14ac:dyDescent="0.25">
      <c r="A2014" s="51" t="s">
        <v>588</v>
      </c>
      <c r="B2014" s="46" t="s">
        <v>589</v>
      </c>
      <c r="C2014" s="47"/>
      <c r="D2014" s="47"/>
      <c r="E2014" s="125"/>
      <c r="F2014" s="47"/>
    </row>
    <row r="2015" spans="1:6" hidden="1" x14ac:dyDescent="0.25">
      <c r="A2015" s="48" t="s">
        <v>444</v>
      </c>
      <c r="B2015" s="46" t="s">
        <v>484</v>
      </c>
      <c r="C2015" s="74">
        <v>14324049</v>
      </c>
      <c r="D2015" s="74"/>
      <c r="E2015" s="124"/>
      <c r="F2015" s="75">
        <f t="shared" ref="F2015:F2016" si="59">+E2015/C2015*100</f>
        <v>0</v>
      </c>
    </row>
    <row r="2016" spans="1:6" hidden="1" x14ac:dyDescent="0.25">
      <c r="A2016" s="65" t="s">
        <v>193</v>
      </c>
      <c r="B2016" s="46" t="s">
        <v>194</v>
      </c>
      <c r="C2016" s="74">
        <v>6411786</v>
      </c>
      <c r="D2016" s="74"/>
      <c r="E2016" s="124"/>
      <c r="F2016" s="75">
        <f t="shared" si="59"/>
        <v>0</v>
      </c>
    </row>
    <row r="2017" spans="1:6" hidden="1" x14ac:dyDescent="0.25">
      <c r="A2017" s="51" t="s">
        <v>197</v>
      </c>
      <c r="B2017" s="46" t="s">
        <v>198</v>
      </c>
      <c r="C2017" s="47"/>
      <c r="D2017" s="47"/>
      <c r="E2017" s="125"/>
      <c r="F2017" s="47"/>
    </row>
    <row r="2018" spans="1:6" hidden="1" x14ac:dyDescent="0.25">
      <c r="A2018" s="51" t="s">
        <v>199</v>
      </c>
      <c r="B2018" s="46" t="s">
        <v>200</v>
      </c>
      <c r="C2018" s="47"/>
      <c r="D2018" s="47"/>
      <c r="E2018" s="125"/>
      <c r="F2018" s="47"/>
    </row>
    <row r="2019" spans="1:6" hidden="1" x14ac:dyDescent="0.25">
      <c r="A2019" s="51" t="s">
        <v>201</v>
      </c>
      <c r="B2019" s="46" t="s">
        <v>202</v>
      </c>
      <c r="C2019" s="47"/>
      <c r="D2019" s="47"/>
      <c r="E2019" s="125"/>
      <c r="F2019" s="47"/>
    </row>
    <row r="2020" spans="1:6" hidden="1" x14ac:dyDescent="0.25">
      <c r="A2020" s="51" t="s">
        <v>203</v>
      </c>
      <c r="B2020" s="46" t="s">
        <v>204</v>
      </c>
      <c r="C2020" s="47"/>
      <c r="D2020" s="47"/>
      <c r="E2020" s="125"/>
      <c r="F2020" s="47"/>
    </row>
    <row r="2021" spans="1:6" hidden="1" x14ac:dyDescent="0.25">
      <c r="A2021" s="51" t="s">
        <v>207</v>
      </c>
      <c r="B2021" s="46" t="s">
        <v>206</v>
      </c>
      <c r="C2021" s="47"/>
      <c r="D2021" s="47"/>
      <c r="E2021" s="125"/>
      <c r="F2021" s="47"/>
    </row>
    <row r="2022" spans="1:6" hidden="1" x14ac:dyDescent="0.25">
      <c r="A2022" s="51" t="s">
        <v>212</v>
      </c>
      <c r="B2022" s="46" t="s">
        <v>213</v>
      </c>
      <c r="C2022" s="47"/>
      <c r="D2022" s="47"/>
      <c r="E2022" s="125"/>
      <c r="F2022" s="47"/>
    </row>
    <row r="2023" spans="1:6" ht="25.5" hidden="1" x14ac:dyDescent="0.25">
      <c r="A2023" s="51" t="s">
        <v>214</v>
      </c>
      <c r="B2023" s="46" t="s">
        <v>215</v>
      </c>
      <c r="C2023" s="47"/>
      <c r="D2023" s="47"/>
      <c r="E2023" s="125"/>
      <c r="F2023" s="47"/>
    </row>
    <row r="2024" spans="1:6" hidden="1" x14ac:dyDescent="0.25">
      <c r="A2024" s="65" t="s">
        <v>216</v>
      </c>
      <c r="B2024" s="46" t="s">
        <v>217</v>
      </c>
      <c r="C2024" s="74">
        <v>4546227</v>
      </c>
      <c r="D2024" s="74"/>
      <c r="E2024" s="124"/>
      <c r="F2024" s="75">
        <f>+E2024/C2024*100</f>
        <v>0</v>
      </c>
    </row>
    <row r="2025" spans="1:6" hidden="1" x14ac:dyDescent="0.25">
      <c r="A2025" s="51" t="s">
        <v>220</v>
      </c>
      <c r="B2025" s="46" t="s">
        <v>221</v>
      </c>
      <c r="C2025" s="47"/>
      <c r="D2025" s="47"/>
      <c r="E2025" s="125"/>
      <c r="F2025" s="47"/>
    </row>
    <row r="2026" spans="1:6" ht="25.5" hidden="1" x14ac:dyDescent="0.25">
      <c r="A2026" s="51" t="s">
        <v>222</v>
      </c>
      <c r="B2026" s="46" t="s">
        <v>223</v>
      </c>
      <c r="C2026" s="47"/>
      <c r="D2026" s="47"/>
      <c r="E2026" s="125"/>
      <c r="F2026" s="47"/>
    </row>
    <row r="2027" spans="1:6" hidden="1" x14ac:dyDescent="0.25">
      <c r="A2027" s="51" t="s">
        <v>224</v>
      </c>
      <c r="B2027" s="46" t="s">
        <v>225</v>
      </c>
      <c r="C2027" s="47"/>
      <c r="D2027" s="47"/>
      <c r="E2027" s="125"/>
      <c r="F2027" s="47"/>
    </row>
    <row r="2028" spans="1:6" hidden="1" x14ac:dyDescent="0.25">
      <c r="A2028" s="51" t="s">
        <v>226</v>
      </c>
      <c r="B2028" s="46" t="s">
        <v>227</v>
      </c>
      <c r="C2028" s="47"/>
      <c r="D2028" s="47"/>
      <c r="E2028" s="125"/>
      <c r="F2028" s="47"/>
    </row>
    <row r="2029" spans="1:6" hidden="1" x14ac:dyDescent="0.25">
      <c r="A2029" s="51" t="s">
        <v>230</v>
      </c>
      <c r="B2029" s="46" t="s">
        <v>231</v>
      </c>
      <c r="C2029" s="47"/>
      <c r="D2029" s="47"/>
      <c r="E2029" s="125"/>
      <c r="F2029" s="47"/>
    </row>
    <row r="2030" spans="1:6" hidden="1" x14ac:dyDescent="0.25">
      <c r="A2030" s="51" t="s">
        <v>232</v>
      </c>
      <c r="B2030" s="46" t="s">
        <v>233</v>
      </c>
      <c r="C2030" s="47"/>
      <c r="D2030" s="47"/>
      <c r="E2030" s="125"/>
      <c r="F2030" s="47"/>
    </row>
    <row r="2031" spans="1:6" hidden="1" x14ac:dyDescent="0.25">
      <c r="A2031" s="51" t="s">
        <v>234</v>
      </c>
      <c r="B2031" s="46" t="s">
        <v>235</v>
      </c>
      <c r="C2031" s="47"/>
      <c r="D2031" s="47"/>
      <c r="E2031" s="125"/>
      <c r="F2031" s="47"/>
    </row>
    <row r="2032" spans="1:6" ht="25.5" hidden="1" x14ac:dyDescent="0.25">
      <c r="A2032" s="51" t="s">
        <v>236</v>
      </c>
      <c r="B2032" s="46" t="s">
        <v>237</v>
      </c>
      <c r="C2032" s="47"/>
      <c r="D2032" s="47"/>
      <c r="E2032" s="125"/>
      <c r="F2032" s="47"/>
    </row>
    <row r="2033" spans="1:6" hidden="1" x14ac:dyDescent="0.25">
      <c r="A2033" s="51" t="s">
        <v>238</v>
      </c>
      <c r="B2033" s="46" t="s">
        <v>239</v>
      </c>
      <c r="C2033" s="47"/>
      <c r="D2033" s="47"/>
      <c r="E2033" s="125"/>
      <c r="F2033" s="47"/>
    </row>
    <row r="2034" spans="1:6" hidden="1" x14ac:dyDescent="0.25">
      <c r="A2034" s="51" t="s">
        <v>240</v>
      </c>
      <c r="B2034" s="46" t="s">
        <v>241</v>
      </c>
      <c r="C2034" s="47"/>
      <c r="D2034" s="47"/>
      <c r="E2034" s="125"/>
      <c r="F2034" s="47"/>
    </row>
    <row r="2035" spans="1:6" hidden="1" x14ac:dyDescent="0.25">
      <c r="A2035" s="51" t="s">
        <v>244</v>
      </c>
      <c r="B2035" s="46" t="s">
        <v>245</v>
      </c>
      <c r="C2035" s="47"/>
      <c r="D2035" s="47"/>
      <c r="E2035" s="125"/>
      <c r="F2035" s="47"/>
    </row>
    <row r="2036" spans="1:6" hidden="1" x14ac:dyDescent="0.25">
      <c r="A2036" s="51" t="s">
        <v>246</v>
      </c>
      <c r="B2036" s="46" t="s">
        <v>247</v>
      </c>
      <c r="C2036" s="47"/>
      <c r="D2036" s="47"/>
      <c r="E2036" s="125"/>
      <c r="F2036" s="47"/>
    </row>
    <row r="2037" spans="1:6" hidden="1" x14ac:dyDescent="0.25">
      <c r="A2037" s="51" t="s">
        <v>248</v>
      </c>
      <c r="B2037" s="46" t="s">
        <v>249</v>
      </c>
      <c r="C2037" s="47"/>
      <c r="D2037" s="47"/>
      <c r="E2037" s="125"/>
      <c r="F2037" s="47"/>
    </row>
    <row r="2038" spans="1:6" hidden="1" x14ac:dyDescent="0.25">
      <c r="A2038" s="51" t="s">
        <v>250</v>
      </c>
      <c r="B2038" s="46" t="s">
        <v>251</v>
      </c>
      <c r="C2038" s="47"/>
      <c r="D2038" s="47"/>
      <c r="E2038" s="125"/>
      <c r="F2038" s="47"/>
    </row>
    <row r="2039" spans="1:6" hidden="1" x14ac:dyDescent="0.25">
      <c r="A2039" s="51" t="s">
        <v>252</v>
      </c>
      <c r="B2039" s="46" t="s">
        <v>253</v>
      </c>
      <c r="C2039" s="47"/>
      <c r="D2039" s="47"/>
      <c r="E2039" s="125"/>
      <c r="F2039" s="47"/>
    </row>
    <row r="2040" spans="1:6" hidden="1" x14ac:dyDescent="0.25">
      <c r="A2040" s="51" t="s">
        <v>254</v>
      </c>
      <c r="B2040" s="46" t="s">
        <v>255</v>
      </c>
      <c r="C2040" s="47"/>
      <c r="D2040" s="47"/>
      <c r="E2040" s="125"/>
      <c r="F2040" s="47"/>
    </row>
    <row r="2041" spans="1:6" hidden="1" x14ac:dyDescent="0.25">
      <c r="A2041" s="51" t="s">
        <v>256</v>
      </c>
      <c r="B2041" s="46" t="s">
        <v>257</v>
      </c>
      <c r="C2041" s="47"/>
      <c r="D2041" s="47"/>
      <c r="E2041" s="125"/>
      <c r="F2041" s="47"/>
    </row>
    <row r="2042" spans="1:6" hidden="1" x14ac:dyDescent="0.25">
      <c r="A2042" s="51" t="s">
        <v>258</v>
      </c>
      <c r="B2042" s="46" t="s">
        <v>259</v>
      </c>
      <c r="C2042" s="47"/>
      <c r="D2042" s="47"/>
      <c r="E2042" s="125"/>
      <c r="F2042" s="47"/>
    </row>
    <row r="2043" spans="1:6" hidden="1" x14ac:dyDescent="0.25">
      <c r="A2043" s="51" t="s">
        <v>260</v>
      </c>
      <c r="B2043" s="46" t="s">
        <v>261</v>
      </c>
      <c r="C2043" s="47"/>
      <c r="D2043" s="47"/>
      <c r="E2043" s="125"/>
      <c r="F2043" s="47"/>
    </row>
    <row r="2044" spans="1:6" hidden="1" x14ac:dyDescent="0.25">
      <c r="A2044" s="51" t="s">
        <v>264</v>
      </c>
      <c r="B2044" s="46" t="s">
        <v>263</v>
      </c>
      <c r="C2044" s="47"/>
      <c r="D2044" s="47"/>
      <c r="E2044" s="125"/>
      <c r="F2044" s="47"/>
    </row>
    <row r="2045" spans="1:6" hidden="1" x14ac:dyDescent="0.25">
      <c r="A2045" s="51" t="s">
        <v>269</v>
      </c>
      <c r="B2045" s="46" t="s">
        <v>270</v>
      </c>
      <c r="C2045" s="47"/>
      <c r="D2045" s="47"/>
      <c r="E2045" s="125"/>
      <c r="F2045" s="47"/>
    </row>
    <row r="2046" spans="1:6" hidden="1" x14ac:dyDescent="0.25">
      <c r="A2046" s="51" t="s">
        <v>271</v>
      </c>
      <c r="B2046" s="46" t="s">
        <v>272</v>
      </c>
      <c r="C2046" s="47"/>
      <c r="D2046" s="47"/>
      <c r="E2046" s="125"/>
      <c r="F2046" s="47"/>
    </row>
    <row r="2047" spans="1:6" hidden="1" x14ac:dyDescent="0.25">
      <c r="A2047" s="51" t="s">
        <v>273</v>
      </c>
      <c r="B2047" s="46" t="s">
        <v>274</v>
      </c>
      <c r="C2047" s="47"/>
      <c r="D2047" s="47"/>
      <c r="E2047" s="125"/>
      <c r="F2047" s="47"/>
    </row>
    <row r="2048" spans="1:6" hidden="1" x14ac:dyDescent="0.25">
      <c r="A2048" s="51" t="s">
        <v>275</v>
      </c>
      <c r="B2048" s="46" t="s">
        <v>276</v>
      </c>
      <c r="C2048" s="47"/>
      <c r="D2048" s="47"/>
      <c r="E2048" s="125"/>
      <c r="F2048" s="47"/>
    </row>
    <row r="2049" spans="1:6" hidden="1" x14ac:dyDescent="0.25">
      <c r="A2049" s="51" t="s">
        <v>277</v>
      </c>
      <c r="B2049" s="46" t="s">
        <v>278</v>
      </c>
      <c r="C2049" s="47"/>
      <c r="D2049" s="47"/>
      <c r="E2049" s="125"/>
      <c r="F2049" s="47"/>
    </row>
    <row r="2050" spans="1:6" hidden="1" x14ac:dyDescent="0.25">
      <c r="A2050" s="51" t="s">
        <v>279</v>
      </c>
      <c r="B2050" s="46" t="s">
        <v>266</v>
      </c>
      <c r="C2050" s="47"/>
      <c r="D2050" s="47"/>
      <c r="E2050" s="125"/>
      <c r="F2050" s="47"/>
    </row>
    <row r="2051" spans="1:6" hidden="1" x14ac:dyDescent="0.25">
      <c r="A2051" s="65" t="s">
        <v>280</v>
      </c>
      <c r="B2051" s="46" t="s">
        <v>281</v>
      </c>
      <c r="C2051" s="74">
        <v>33356</v>
      </c>
      <c r="D2051" s="74"/>
      <c r="E2051" s="124"/>
      <c r="F2051" s="75">
        <f>+E2051/C2051*100</f>
        <v>0</v>
      </c>
    </row>
    <row r="2052" spans="1:6" ht="38.25" hidden="1" x14ac:dyDescent="0.25">
      <c r="A2052" s="51" t="s">
        <v>286</v>
      </c>
      <c r="B2052" s="46" t="s">
        <v>287</v>
      </c>
      <c r="C2052" s="47"/>
      <c r="D2052" s="47"/>
      <c r="E2052" s="125"/>
      <c r="F2052" s="47"/>
    </row>
    <row r="2053" spans="1:6" hidden="1" x14ac:dyDescent="0.25">
      <c r="A2053" s="51" t="s">
        <v>290</v>
      </c>
      <c r="B2053" s="46" t="s">
        <v>291</v>
      </c>
      <c r="C2053" s="47"/>
      <c r="D2053" s="47"/>
      <c r="E2053" s="125"/>
      <c r="F2053" s="47"/>
    </row>
    <row r="2054" spans="1:6" ht="25.5" hidden="1" x14ac:dyDescent="0.25">
      <c r="A2054" s="51" t="s">
        <v>292</v>
      </c>
      <c r="B2054" s="46" t="s">
        <v>293</v>
      </c>
      <c r="C2054" s="47"/>
      <c r="D2054" s="47"/>
      <c r="E2054" s="125"/>
      <c r="F2054" s="47"/>
    </row>
    <row r="2055" spans="1:6" hidden="1" x14ac:dyDescent="0.25">
      <c r="A2055" s="51" t="s">
        <v>294</v>
      </c>
      <c r="B2055" s="46" t="s">
        <v>295</v>
      </c>
      <c r="C2055" s="47"/>
      <c r="D2055" s="47"/>
      <c r="E2055" s="125"/>
      <c r="F2055" s="47"/>
    </row>
    <row r="2056" spans="1:6" hidden="1" x14ac:dyDescent="0.25">
      <c r="A2056" s="51" t="s">
        <v>296</v>
      </c>
      <c r="B2056" s="46" t="s">
        <v>297</v>
      </c>
      <c r="C2056" s="47"/>
      <c r="D2056" s="47"/>
      <c r="E2056" s="125"/>
      <c r="F2056" s="47"/>
    </row>
    <row r="2057" spans="1:6" ht="25.5" hidden="1" x14ac:dyDescent="0.25">
      <c r="A2057" s="65" t="s">
        <v>313</v>
      </c>
      <c r="B2057" s="46" t="s">
        <v>314</v>
      </c>
      <c r="C2057" s="74">
        <v>37101</v>
      </c>
      <c r="D2057" s="74"/>
      <c r="E2057" s="124"/>
      <c r="F2057" s="75">
        <f>+E2057/C2057*100</f>
        <v>0</v>
      </c>
    </row>
    <row r="2058" spans="1:6" ht="25.5" hidden="1" x14ac:dyDescent="0.25">
      <c r="A2058" s="51" t="s">
        <v>338</v>
      </c>
      <c r="B2058" s="46" t="s">
        <v>82</v>
      </c>
      <c r="C2058" s="47"/>
      <c r="D2058" s="47"/>
      <c r="E2058" s="125"/>
      <c r="F2058" s="47"/>
    </row>
    <row r="2059" spans="1:6" ht="25.5" hidden="1" x14ac:dyDescent="0.25">
      <c r="A2059" s="51" t="s">
        <v>339</v>
      </c>
      <c r="B2059" s="46" t="s">
        <v>84</v>
      </c>
      <c r="C2059" s="47"/>
      <c r="D2059" s="47"/>
      <c r="E2059" s="125"/>
      <c r="F2059" s="47"/>
    </row>
    <row r="2060" spans="1:6" ht="25.5" hidden="1" x14ac:dyDescent="0.25">
      <c r="A2060" s="65" t="s">
        <v>342</v>
      </c>
      <c r="B2060" s="46" t="s">
        <v>343</v>
      </c>
      <c r="C2060" s="74">
        <v>54380</v>
      </c>
      <c r="D2060" s="74"/>
      <c r="E2060" s="124"/>
      <c r="F2060" s="75">
        <f>+E2060/C2060*100</f>
        <v>0</v>
      </c>
    </row>
    <row r="2061" spans="1:6" hidden="1" x14ac:dyDescent="0.25">
      <c r="A2061" s="51" t="s">
        <v>352</v>
      </c>
      <c r="B2061" s="46" t="s">
        <v>353</v>
      </c>
      <c r="C2061" s="47"/>
      <c r="D2061" s="47"/>
      <c r="E2061" s="125"/>
      <c r="F2061" s="47"/>
    </row>
    <row r="2062" spans="1:6" hidden="1" x14ac:dyDescent="0.25">
      <c r="A2062" s="51" t="s">
        <v>354</v>
      </c>
      <c r="B2062" s="46" t="s">
        <v>355</v>
      </c>
      <c r="C2062" s="47"/>
      <c r="D2062" s="47"/>
      <c r="E2062" s="125"/>
      <c r="F2062" s="47"/>
    </row>
    <row r="2063" spans="1:6" hidden="1" x14ac:dyDescent="0.25">
      <c r="A2063" s="65" t="s">
        <v>358</v>
      </c>
      <c r="B2063" s="46" t="s">
        <v>359</v>
      </c>
      <c r="C2063" s="74">
        <v>287000</v>
      </c>
      <c r="D2063" s="74"/>
      <c r="E2063" s="124"/>
      <c r="F2063" s="75">
        <f>+E2063/C2063*100</f>
        <v>0</v>
      </c>
    </row>
    <row r="2064" spans="1:6" hidden="1" x14ac:dyDescent="0.25">
      <c r="A2064" s="51" t="s">
        <v>361</v>
      </c>
      <c r="B2064" s="46" t="s">
        <v>362</v>
      </c>
      <c r="C2064" s="47"/>
      <c r="D2064" s="47"/>
      <c r="E2064" s="125"/>
      <c r="F2064" s="47"/>
    </row>
    <row r="2065" spans="1:6" hidden="1" x14ac:dyDescent="0.25">
      <c r="A2065" s="51" t="s">
        <v>376</v>
      </c>
      <c r="B2065" s="46" t="s">
        <v>377</v>
      </c>
      <c r="C2065" s="47"/>
      <c r="D2065" s="47"/>
      <c r="E2065" s="125"/>
      <c r="F2065" s="47"/>
    </row>
    <row r="2066" spans="1:6" hidden="1" x14ac:dyDescent="0.25">
      <c r="A2066" s="51" t="s">
        <v>378</v>
      </c>
      <c r="B2066" s="46" t="s">
        <v>379</v>
      </c>
      <c r="C2066" s="47"/>
      <c r="D2066" s="47"/>
      <c r="E2066" s="125"/>
      <c r="F2066" s="47"/>
    </row>
    <row r="2067" spans="1:6" hidden="1" x14ac:dyDescent="0.25">
      <c r="A2067" s="51" t="s">
        <v>384</v>
      </c>
      <c r="B2067" s="46" t="s">
        <v>146</v>
      </c>
      <c r="C2067" s="47"/>
      <c r="D2067" s="47"/>
      <c r="E2067" s="125"/>
      <c r="F2067" s="47"/>
    </row>
    <row r="2068" spans="1:6" ht="25.5" hidden="1" x14ac:dyDescent="0.25">
      <c r="A2068" s="65" t="s">
        <v>387</v>
      </c>
      <c r="B2068" s="46" t="s">
        <v>388</v>
      </c>
      <c r="C2068" s="74">
        <v>1057950</v>
      </c>
      <c r="D2068" s="74"/>
      <c r="E2068" s="124"/>
      <c r="F2068" s="75">
        <f>+E2068/C2068*100</f>
        <v>0</v>
      </c>
    </row>
    <row r="2069" spans="1:6" hidden="1" x14ac:dyDescent="0.25">
      <c r="A2069" s="51" t="s">
        <v>394</v>
      </c>
      <c r="B2069" s="46" t="s">
        <v>395</v>
      </c>
      <c r="C2069" s="47"/>
      <c r="D2069" s="47"/>
      <c r="E2069" s="125"/>
      <c r="F2069" s="47"/>
    </row>
    <row r="2070" spans="1:6" hidden="1" x14ac:dyDescent="0.25">
      <c r="A2070" s="51" t="s">
        <v>396</v>
      </c>
      <c r="B2070" s="46" t="s">
        <v>161</v>
      </c>
      <c r="C2070" s="47"/>
      <c r="D2070" s="47"/>
      <c r="E2070" s="125"/>
      <c r="F2070" s="47"/>
    </row>
    <row r="2071" spans="1:6" ht="25.5" hidden="1" x14ac:dyDescent="0.25">
      <c r="A2071" s="65" t="s">
        <v>399</v>
      </c>
      <c r="B2071" s="46" t="s">
        <v>400</v>
      </c>
      <c r="C2071" s="74">
        <v>1225999</v>
      </c>
      <c r="D2071" s="74"/>
      <c r="E2071" s="124"/>
      <c r="F2071" s="75">
        <f>+E2071/C2071*100</f>
        <v>0</v>
      </c>
    </row>
    <row r="2072" spans="1:6" hidden="1" x14ac:dyDescent="0.25">
      <c r="A2072" s="51" t="s">
        <v>403</v>
      </c>
      <c r="B2072" s="46" t="s">
        <v>167</v>
      </c>
      <c r="C2072" s="47"/>
      <c r="D2072" s="47"/>
      <c r="E2072" s="125"/>
      <c r="F2072" s="47"/>
    </row>
    <row r="2073" spans="1:6" hidden="1" x14ac:dyDescent="0.25">
      <c r="A2073" s="51" t="s">
        <v>404</v>
      </c>
      <c r="B2073" s="46" t="s">
        <v>169</v>
      </c>
      <c r="C2073" s="47"/>
      <c r="D2073" s="47"/>
      <c r="E2073" s="125"/>
      <c r="F2073" s="47"/>
    </row>
    <row r="2074" spans="1:6" hidden="1" x14ac:dyDescent="0.25">
      <c r="A2074" s="51" t="s">
        <v>409</v>
      </c>
      <c r="B2074" s="46" t="s">
        <v>173</v>
      </c>
      <c r="C2074" s="47"/>
      <c r="D2074" s="47"/>
      <c r="E2074" s="125"/>
      <c r="F2074" s="47"/>
    </row>
    <row r="2075" spans="1:6" hidden="1" x14ac:dyDescent="0.25">
      <c r="A2075" s="51" t="s">
        <v>410</v>
      </c>
      <c r="B2075" s="46" t="s">
        <v>411</v>
      </c>
      <c r="C2075" s="47"/>
      <c r="D2075" s="47"/>
      <c r="E2075" s="125"/>
      <c r="F2075" s="47"/>
    </row>
    <row r="2076" spans="1:6" hidden="1" x14ac:dyDescent="0.25">
      <c r="A2076" s="51" t="s">
        <v>412</v>
      </c>
      <c r="B2076" s="46" t="s">
        <v>174</v>
      </c>
      <c r="C2076" s="47"/>
      <c r="D2076" s="47"/>
      <c r="E2076" s="125"/>
      <c r="F2076" s="47"/>
    </row>
    <row r="2077" spans="1:6" hidden="1" x14ac:dyDescent="0.25">
      <c r="A2077" s="51" t="s">
        <v>413</v>
      </c>
      <c r="B2077" s="46" t="s">
        <v>414</v>
      </c>
      <c r="C2077" s="47"/>
      <c r="D2077" s="47"/>
      <c r="E2077" s="125"/>
      <c r="F2077" s="47"/>
    </row>
    <row r="2078" spans="1:6" hidden="1" x14ac:dyDescent="0.25">
      <c r="A2078" s="51" t="s">
        <v>415</v>
      </c>
      <c r="B2078" s="46" t="s">
        <v>416</v>
      </c>
      <c r="C2078" s="47"/>
      <c r="D2078" s="47"/>
      <c r="E2078" s="125"/>
      <c r="F2078" s="47"/>
    </row>
    <row r="2079" spans="1:6" hidden="1" x14ac:dyDescent="0.25">
      <c r="A2079" s="51" t="s">
        <v>417</v>
      </c>
      <c r="B2079" s="46" t="s">
        <v>176</v>
      </c>
      <c r="C2079" s="47"/>
      <c r="D2079" s="47"/>
      <c r="E2079" s="125"/>
      <c r="F2079" s="47"/>
    </row>
    <row r="2080" spans="1:6" hidden="1" x14ac:dyDescent="0.25">
      <c r="A2080" s="51" t="s">
        <v>418</v>
      </c>
      <c r="B2080" s="46" t="s">
        <v>178</v>
      </c>
      <c r="C2080" s="47"/>
      <c r="D2080" s="47"/>
      <c r="E2080" s="125"/>
      <c r="F2080" s="47"/>
    </row>
    <row r="2081" spans="1:6" hidden="1" x14ac:dyDescent="0.25">
      <c r="A2081" s="51" t="s">
        <v>425</v>
      </c>
      <c r="B2081" s="46" t="s">
        <v>426</v>
      </c>
      <c r="C2081" s="47"/>
      <c r="D2081" s="47"/>
      <c r="E2081" s="125"/>
      <c r="F2081" s="47"/>
    </row>
    <row r="2082" spans="1:6" hidden="1" x14ac:dyDescent="0.25">
      <c r="A2082" s="51" t="s">
        <v>438</v>
      </c>
      <c r="B2082" s="46" t="s">
        <v>439</v>
      </c>
      <c r="C2082" s="47"/>
      <c r="D2082" s="47"/>
      <c r="E2082" s="125"/>
      <c r="F2082" s="47"/>
    </row>
    <row r="2083" spans="1:6" ht="25.5" hidden="1" x14ac:dyDescent="0.25">
      <c r="A2083" s="65" t="s">
        <v>444</v>
      </c>
      <c r="B2083" s="46" t="s">
        <v>445</v>
      </c>
      <c r="C2083" s="76"/>
      <c r="D2083" s="76"/>
      <c r="E2083" s="124"/>
      <c r="F2083" s="76"/>
    </row>
    <row r="2084" spans="1:6" ht="25.5" hidden="1" x14ac:dyDescent="0.25">
      <c r="A2084" s="51" t="s">
        <v>448</v>
      </c>
      <c r="B2084" s="46" t="s">
        <v>449</v>
      </c>
      <c r="C2084" s="47"/>
      <c r="D2084" s="47"/>
      <c r="E2084" s="125"/>
      <c r="F2084" s="47"/>
    </row>
    <row r="2085" spans="1:6" ht="25.5" hidden="1" x14ac:dyDescent="0.25">
      <c r="A2085" s="65" t="s">
        <v>456</v>
      </c>
      <c r="B2085" s="46" t="s">
        <v>457</v>
      </c>
      <c r="C2085" s="74">
        <v>670250</v>
      </c>
      <c r="D2085" s="74"/>
      <c r="E2085" s="124"/>
      <c r="F2085" s="75">
        <f>+E2085/C2085*100</f>
        <v>0</v>
      </c>
    </row>
    <row r="2086" spans="1:6" hidden="1" x14ac:dyDescent="0.25">
      <c r="A2086" s="51" t="s">
        <v>460</v>
      </c>
      <c r="B2086" s="46" t="s">
        <v>459</v>
      </c>
      <c r="C2086" s="47"/>
      <c r="D2086" s="47"/>
      <c r="E2086" s="125"/>
      <c r="F2086" s="47"/>
    </row>
    <row r="2087" spans="1:6" hidden="1" x14ac:dyDescent="0.25">
      <c r="A2087" s="51" t="s">
        <v>463</v>
      </c>
      <c r="B2087" s="46" t="s">
        <v>462</v>
      </c>
      <c r="C2087" s="47"/>
      <c r="D2087" s="47"/>
      <c r="E2087" s="125"/>
      <c r="F2087" s="47"/>
    </row>
    <row r="2088" spans="1:6" hidden="1" x14ac:dyDescent="0.25">
      <c r="A2088" s="48" t="s">
        <v>487</v>
      </c>
      <c r="B2088" s="46" t="s">
        <v>488</v>
      </c>
      <c r="C2088" s="74">
        <v>18750</v>
      </c>
      <c r="D2088" s="74"/>
      <c r="E2088" s="124"/>
      <c r="F2088" s="75">
        <f t="shared" ref="F2088:F2089" si="60">+E2088/C2088*100</f>
        <v>0</v>
      </c>
    </row>
    <row r="2089" spans="1:6" hidden="1" x14ac:dyDescent="0.25">
      <c r="A2089" s="65" t="s">
        <v>193</v>
      </c>
      <c r="B2089" s="46" t="s">
        <v>194</v>
      </c>
      <c r="C2089" s="74">
        <v>3050</v>
      </c>
      <c r="D2089" s="74"/>
      <c r="E2089" s="124"/>
      <c r="F2089" s="75">
        <f t="shared" si="60"/>
        <v>0</v>
      </c>
    </row>
    <row r="2090" spans="1:6" hidden="1" x14ac:dyDescent="0.25">
      <c r="A2090" s="51" t="s">
        <v>197</v>
      </c>
      <c r="B2090" s="46" t="s">
        <v>198</v>
      </c>
      <c r="C2090" s="47"/>
      <c r="D2090" s="47"/>
      <c r="E2090" s="125"/>
      <c r="F2090" s="47"/>
    </row>
    <row r="2091" spans="1:6" hidden="1" x14ac:dyDescent="0.25">
      <c r="A2091" s="51" t="s">
        <v>212</v>
      </c>
      <c r="B2091" s="46" t="s">
        <v>213</v>
      </c>
      <c r="C2091" s="47"/>
      <c r="D2091" s="47"/>
      <c r="E2091" s="125"/>
      <c r="F2091" s="47"/>
    </row>
    <row r="2092" spans="1:6" hidden="1" x14ac:dyDescent="0.25">
      <c r="A2092" s="65" t="s">
        <v>216</v>
      </c>
      <c r="B2092" s="46" t="s">
        <v>217</v>
      </c>
      <c r="C2092" s="74">
        <v>15700</v>
      </c>
      <c r="D2092" s="74"/>
      <c r="E2092" s="124"/>
      <c r="F2092" s="75">
        <f>+E2092/C2092*100</f>
        <v>0</v>
      </c>
    </row>
    <row r="2093" spans="1:6" hidden="1" x14ac:dyDescent="0.25">
      <c r="A2093" s="51" t="s">
        <v>220</v>
      </c>
      <c r="B2093" s="46" t="s">
        <v>221</v>
      </c>
      <c r="C2093" s="47"/>
      <c r="D2093" s="47"/>
      <c r="E2093" s="125"/>
      <c r="F2093" s="47"/>
    </row>
    <row r="2094" spans="1:6" ht="25.5" hidden="1" x14ac:dyDescent="0.25">
      <c r="A2094" s="51" t="s">
        <v>222</v>
      </c>
      <c r="B2094" s="46" t="s">
        <v>223</v>
      </c>
      <c r="C2094" s="47"/>
      <c r="D2094" s="47"/>
      <c r="E2094" s="125"/>
      <c r="F2094" s="47"/>
    </row>
    <row r="2095" spans="1:6" hidden="1" x14ac:dyDescent="0.25">
      <c r="A2095" s="51" t="s">
        <v>224</v>
      </c>
      <c r="B2095" s="46" t="s">
        <v>225</v>
      </c>
      <c r="C2095" s="47"/>
      <c r="D2095" s="47"/>
      <c r="E2095" s="125"/>
      <c r="F2095" s="47"/>
    </row>
    <row r="2096" spans="1:6" hidden="1" x14ac:dyDescent="0.25">
      <c r="A2096" s="51" t="s">
        <v>244</v>
      </c>
      <c r="B2096" s="46" t="s">
        <v>245</v>
      </c>
      <c r="C2096" s="47"/>
      <c r="D2096" s="47"/>
      <c r="E2096" s="125"/>
      <c r="F2096" s="47"/>
    </row>
    <row r="2097" spans="1:6" hidden="1" x14ac:dyDescent="0.25">
      <c r="A2097" s="51" t="s">
        <v>248</v>
      </c>
      <c r="B2097" s="46" t="s">
        <v>249</v>
      </c>
      <c r="C2097" s="47"/>
      <c r="D2097" s="47"/>
      <c r="E2097" s="125"/>
      <c r="F2097" s="47"/>
    </row>
    <row r="2098" spans="1:6" hidden="1" x14ac:dyDescent="0.25">
      <c r="A2098" s="51" t="s">
        <v>256</v>
      </c>
      <c r="B2098" s="46" t="s">
        <v>257</v>
      </c>
      <c r="C2098" s="47"/>
      <c r="D2098" s="47"/>
      <c r="E2098" s="125"/>
      <c r="F2098" s="47"/>
    </row>
    <row r="2099" spans="1:6" hidden="1" x14ac:dyDescent="0.25">
      <c r="A2099" s="51" t="s">
        <v>271</v>
      </c>
      <c r="B2099" s="46" t="s">
        <v>272</v>
      </c>
      <c r="C2099" s="47"/>
      <c r="D2099" s="47"/>
      <c r="E2099" s="125"/>
      <c r="F2099" s="47"/>
    </row>
    <row r="2100" spans="1:6" hidden="1" x14ac:dyDescent="0.25">
      <c r="A2100" s="65" t="s">
        <v>280</v>
      </c>
      <c r="B2100" s="46" t="s">
        <v>281</v>
      </c>
      <c r="C2100" s="76"/>
      <c r="D2100" s="76"/>
      <c r="E2100" s="124"/>
      <c r="F2100" s="76"/>
    </row>
    <row r="2101" spans="1:6" hidden="1" x14ac:dyDescent="0.25">
      <c r="A2101" s="51" t="s">
        <v>290</v>
      </c>
      <c r="B2101" s="46" t="s">
        <v>291</v>
      </c>
      <c r="C2101" s="47"/>
      <c r="D2101" s="47"/>
      <c r="E2101" s="125"/>
      <c r="F2101" s="47"/>
    </row>
    <row r="2102" spans="1:6" ht="25.5" hidden="1" x14ac:dyDescent="0.25">
      <c r="A2102" s="51" t="s">
        <v>292</v>
      </c>
      <c r="B2102" s="46" t="s">
        <v>293</v>
      </c>
      <c r="C2102" s="47"/>
      <c r="D2102" s="47"/>
      <c r="E2102" s="125"/>
      <c r="F2102" s="47"/>
    </row>
    <row r="2103" spans="1:6" hidden="1" x14ac:dyDescent="0.25">
      <c r="A2103" s="51" t="s">
        <v>294</v>
      </c>
      <c r="B2103" s="46" t="s">
        <v>295</v>
      </c>
      <c r="C2103" s="47"/>
      <c r="D2103" s="47"/>
      <c r="E2103" s="125"/>
      <c r="F2103" s="47"/>
    </row>
    <row r="2104" spans="1:6" ht="25.5" hidden="1" x14ac:dyDescent="0.25">
      <c r="A2104" s="65" t="s">
        <v>399</v>
      </c>
      <c r="B2104" s="46" t="s">
        <v>400</v>
      </c>
      <c r="C2104" s="76"/>
      <c r="D2104" s="76"/>
      <c r="E2104" s="124"/>
      <c r="F2104" s="76"/>
    </row>
    <row r="2105" spans="1:6" hidden="1" x14ac:dyDescent="0.25">
      <c r="A2105" s="51" t="s">
        <v>409</v>
      </c>
      <c r="B2105" s="46" t="s">
        <v>173</v>
      </c>
      <c r="C2105" s="47"/>
      <c r="D2105" s="47"/>
      <c r="E2105" s="125"/>
      <c r="F2105" s="47"/>
    </row>
    <row r="2106" spans="1:6" hidden="1" x14ac:dyDescent="0.25">
      <c r="A2106" s="48" t="s">
        <v>489</v>
      </c>
      <c r="B2106" s="46" t="s">
        <v>490</v>
      </c>
      <c r="C2106" s="74">
        <v>1962055</v>
      </c>
      <c r="D2106" s="74"/>
      <c r="E2106" s="124"/>
      <c r="F2106" s="75">
        <f t="shared" ref="F2106:F2107" si="61">+E2106/C2106*100</f>
        <v>0</v>
      </c>
    </row>
    <row r="2107" spans="1:6" hidden="1" x14ac:dyDescent="0.25">
      <c r="A2107" s="65" t="s">
        <v>193</v>
      </c>
      <c r="B2107" s="46" t="s">
        <v>194</v>
      </c>
      <c r="C2107" s="74">
        <v>614546</v>
      </c>
      <c r="D2107" s="74"/>
      <c r="E2107" s="124"/>
      <c r="F2107" s="75">
        <f t="shared" si="61"/>
        <v>0</v>
      </c>
    </row>
    <row r="2108" spans="1:6" hidden="1" x14ac:dyDescent="0.25">
      <c r="A2108" s="51" t="s">
        <v>197</v>
      </c>
      <c r="B2108" s="46" t="s">
        <v>198</v>
      </c>
      <c r="C2108" s="47"/>
      <c r="D2108" s="47"/>
      <c r="E2108" s="125"/>
      <c r="F2108" s="47"/>
    </row>
    <row r="2109" spans="1:6" hidden="1" x14ac:dyDescent="0.25">
      <c r="A2109" s="51" t="s">
        <v>201</v>
      </c>
      <c r="B2109" s="46" t="s">
        <v>202</v>
      </c>
      <c r="C2109" s="47"/>
      <c r="D2109" s="47"/>
      <c r="E2109" s="125"/>
      <c r="F2109" s="47"/>
    </row>
    <row r="2110" spans="1:6" hidden="1" x14ac:dyDescent="0.25">
      <c r="A2110" s="51" t="s">
        <v>207</v>
      </c>
      <c r="B2110" s="46" t="s">
        <v>206</v>
      </c>
      <c r="C2110" s="47"/>
      <c r="D2110" s="47"/>
      <c r="E2110" s="125"/>
      <c r="F2110" s="47"/>
    </row>
    <row r="2111" spans="1:6" hidden="1" x14ac:dyDescent="0.25">
      <c r="A2111" s="51" t="s">
        <v>212</v>
      </c>
      <c r="B2111" s="46" t="s">
        <v>213</v>
      </c>
      <c r="C2111" s="47"/>
      <c r="D2111" s="47"/>
      <c r="E2111" s="125"/>
      <c r="F2111" s="47"/>
    </row>
    <row r="2112" spans="1:6" hidden="1" x14ac:dyDescent="0.25">
      <c r="A2112" s="65" t="s">
        <v>216</v>
      </c>
      <c r="B2112" s="46" t="s">
        <v>217</v>
      </c>
      <c r="C2112" s="74">
        <v>1285073</v>
      </c>
      <c r="D2112" s="74"/>
      <c r="E2112" s="124"/>
      <c r="F2112" s="75">
        <f>+E2112/C2112*100</f>
        <v>0</v>
      </c>
    </row>
    <row r="2113" spans="1:6" hidden="1" x14ac:dyDescent="0.25">
      <c r="A2113" s="51" t="s">
        <v>220</v>
      </c>
      <c r="B2113" s="46" t="s">
        <v>221</v>
      </c>
      <c r="C2113" s="47"/>
      <c r="D2113" s="47"/>
      <c r="E2113" s="125"/>
      <c r="F2113" s="47"/>
    </row>
    <row r="2114" spans="1:6" ht="25.5" hidden="1" x14ac:dyDescent="0.25">
      <c r="A2114" s="51" t="s">
        <v>222</v>
      </c>
      <c r="B2114" s="46" t="s">
        <v>223</v>
      </c>
      <c r="C2114" s="47"/>
      <c r="D2114" s="47"/>
      <c r="E2114" s="125"/>
      <c r="F2114" s="47"/>
    </row>
    <row r="2115" spans="1:6" hidden="1" x14ac:dyDescent="0.25">
      <c r="A2115" s="51" t="s">
        <v>224</v>
      </c>
      <c r="B2115" s="46" t="s">
        <v>225</v>
      </c>
      <c r="C2115" s="47"/>
      <c r="D2115" s="47"/>
      <c r="E2115" s="125"/>
      <c r="F2115" s="47"/>
    </row>
    <row r="2116" spans="1:6" hidden="1" x14ac:dyDescent="0.25">
      <c r="A2116" s="51" t="s">
        <v>226</v>
      </c>
      <c r="B2116" s="46" t="s">
        <v>227</v>
      </c>
      <c r="C2116" s="47"/>
      <c r="D2116" s="47"/>
      <c r="E2116" s="125"/>
      <c r="F2116" s="47"/>
    </row>
    <row r="2117" spans="1:6" hidden="1" x14ac:dyDescent="0.25">
      <c r="A2117" s="51" t="s">
        <v>230</v>
      </c>
      <c r="B2117" s="46" t="s">
        <v>231</v>
      </c>
      <c r="C2117" s="47"/>
      <c r="D2117" s="47"/>
      <c r="E2117" s="125"/>
      <c r="F2117" s="47"/>
    </row>
    <row r="2118" spans="1:6" hidden="1" x14ac:dyDescent="0.25">
      <c r="A2118" s="51" t="s">
        <v>232</v>
      </c>
      <c r="B2118" s="46" t="s">
        <v>233</v>
      </c>
      <c r="C2118" s="47"/>
      <c r="D2118" s="47"/>
      <c r="E2118" s="125"/>
      <c r="F2118" s="47"/>
    </row>
    <row r="2119" spans="1:6" hidden="1" x14ac:dyDescent="0.25">
      <c r="A2119" s="51" t="s">
        <v>234</v>
      </c>
      <c r="B2119" s="46" t="s">
        <v>235</v>
      </c>
      <c r="C2119" s="47"/>
      <c r="D2119" s="47"/>
      <c r="E2119" s="125"/>
      <c r="F2119" s="47"/>
    </row>
    <row r="2120" spans="1:6" ht="25.5" hidden="1" x14ac:dyDescent="0.25">
      <c r="A2120" s="51" t="s">
        <v>236</v>
      </c>
      <c r="B2120" s="46" t="s">
        <v>237</v>
      </c>
      <c r="C2120" s="47"/>
      <c r="D2120" s="47"/>
      <c r="E2120" s="125"/>
      <c r="F2120" s="47"/>
    </row>
    <row r="2121" spans="1:6" hidden="1" x14ac:dyDescent="0.25">
      <c r="A2121" s="51" t="s">
        <v>238</v>
      </c>
      <c r="B2121" s="46" t="s">
        <v>239</v>
      </c>
      <c r="C2121" s="47"/>
      <c r="D2121" s="47"/>
      <c r="E2121" s="125"/>
      <c r="F2121" s="47"/>
    </row>
    <row r="2122" spans="1:6" hidden="1" x14ac:dyDescent="0.25">
      <c r="A2122" s="51" t="s">
        <v>240</v>
      </c>
      <c r="B2122" s="46" t="s">
        <v>241</v>
      </c>
      <c r="C2122" s="47"/>
      <c r="D2122" s="47"/>
      <c r="E2122" s="125"/>
      <c r="F2122" s="47"/>
    </row>
    <row r="2123" spans="1:6" hidden="1" x14ac:dyDescent="0.25">
      <c r="A2123" s="51" t="s">
        <v>244</v>
      </c>
      <c r="B2123" s="46" t="s">
        <v>245</v>
      </c>
      <c r="C2123" s="47"/>
      <c r="D2123" s="47"/>
      <c r="E2123" s="125"/>
      <c r="F2123" s="47"/>
    </row>
    <row r="2124" spans="1:6" hidden="1" x14ac:dyDescent="0.25">
      <c r="A2124" s="51" t="s">
        <v>246</v>
      </c>
      <c r="B2124" s="46" t="s">
        <v>247</v>
      </c>
      <c r="C2124" s="47"/>
      <c r="D2124" s="47"/>
      <c r="E2124" s="125"/>
      <c r="F2124" s="47"/>
    </row>
    <row r="2125" spans="1:6" hidden="1" x14ac:dyDescent="0.25">
      <c r="A2125" s="51" t="s">
        <v>248</v>
      </c>
      <c r="B2125" s="46" t="s">
        <v>249</v>
      </c>
      <c r="C2125" s="47"/>
      <c r="D2125" s="47"/>
      <c r="E2125" s="125"/>
      <c r="F2125" s="47"/>
    </row>
    <row r="2126" spans="1:6" hidden="1" x14ac:dyDescent="0.25">
      <c r="A2126" s="51" t="s">
        <v>250</v>
      </c>
      <c r="B2126" s="46" t="s">
        <v>251</v>
      </c>
      <c r="C2126" s="47"/>
      <c r="D2126" s="47"/>
      <c r="E2126" s="125"/>
      <c r="F2126" s="47"/>
    </row>
    <row r="2127" spans="1:6" hidden="1" x14ac:dyDescent="0.25">
      <c r="A2127" s="51" t="s">
        <v>252</v>
      </c>
      <c r="B2127" s="46" t="s">
        <v>253</v>
      </c>
      <c r="C2127" s="47"/>
      <c r="D2127" s="47"/>
      <c r="E2127" s="125"/>
      <c r="F2127" s="47"/>
    </row>
    <row r="2128" spans="1:6" hidden="1" x14ac:dyDescent="0.25">
      <c r="A2128" s="51" t="s">
        <v>254</v>
      </c>
      <c r="B2128" s="46" t="s">
        <v>255</v>
      </c>
      <c r="C2128" s="47"/>
      <c r="D2128" s="47"/>
      <c r="E2128" s="125"/>
      <c r="F2128" s="47"/>
    </row>
    <row r="2129" spans="1:6" hidden="1" x14ac:dyDescent="0.25">
      <c r="A2129" s="51" t="s">
        <v>256</v>
      </c>
      <c r="B2129" s="46" t="s">
        <v>257</v>
      </c>
      <c r="C2129" s="47"/>
      <c r="D2129" s="47"/>
      <c r="E2129" s="125"/>
      <c r="F2129" s="47"/>
    </row>
    <row r="2130" spans="1:6" hidden="1" x14ac:dyDescent="0.25">
      <c r="A2130" s="51" t="s">
        <v>258</v>
      </c>
      <c r="B2130" s="46" t="s">
        <v>259</v>
      </c>
      <c r="C2130" s="47"/>
      <c r="D2130" s="47"/>
      <c r="E2130" s="125"/>
      <c r="F2130" s="47"/>
    </row>
    <row r="2131" spans="1:6" hidden="1" x14ac:dyDescent="0.25">
      <c r="A2131" s="51" t="s">
        <v>260</v>
      </c>
      <c r="B2131" s="46" t="s">
        <v>261</v>
      </c>
      <c r="C2131" s="47"/>
      <c r="D2131" s="47"/>
      <c r="E2131" s="125"/>
      <c r="F2131" s="47"/>
    </row>
    <row r="2132" spans="1:6" hidden="1" x14ac:dyDescent="0.25">
      <c r="A2132" s="51" t="s">
        <v>264</v>
      </c>
      <c r="B2132" s="46" t="s">
        <v>263</v>
      </c>
      <c r="C2132" s="47"/>
      <c r="D2132" s="47"/>
      <c r="E2132" s="125"/>
      <c r="F2132" s="47"/>
    </row>
    <row r="2133" spans="1:6" hidden="1" x14ac:dyDescent="0.25">
      <c r="A2133" s="51" t="s">
        <v>269</v>
      </c>
      <c r="B2133" s="46" t="s">
        <v>270</v>
      </c>
      <c r="C2133" s="47"/>
      <c r="D2133" s="47"/>
      <c r="E2133" s="125"/>
      <c r="F2133" s="47"/>
    </row>
    <row r="2134" spans="1:6" hidden="1" x14ac:dyDescent="0.25">
      <c r="A2134" s="51" t="s">
        <v>271</v>
      </c>
      <c r="B2134" s="46" t="s">
        <v>272</v>
      </c>
      <c r="C2134" s="47"/>
      <c r="D2134" s="47"/>
      <c r="E2134" s="125"/>
      <c r="F2134" s="47"/>
    </row>
    <row r="2135" spans="1:6" hidden="1" x14ac:dyDescent="0.25">
      <c r="A2135" s="51" t="s">
        <v>273</v>
      </c>
      <c r="B2135" s="46" t="s">
        <v>274</v>
      </c>
      <c r="C2135" s="47"/>
      <c r="D2135" s="47"/>
      <c r="E2135" s="125"/>
      <c r="F2135" s="47"/>
    </row>
    <row r="2136" spans="1:6" hidden="1" x14ac:dyDescent="0.25">
      <c r="A2136" s="51" t="s">
        <v>275</v>
      </c>
      <c r="B2136" s="46" t="s">
        <v>276</v>
      </c>
      <c r="C2136" s="47"/>
      <c r="D2136" s="47"/>
      <c r="E2136" s="125"/>
      <c r="F2136" s="47"/>
    </row>
    <row r="2137" spans="1:6" hidden="1" x14ac:dyDescent="0.25">
      <c r="A2137" s="51" t="s">
        <v>277</v>
      </c>
      <c r="B2137" s="46" t="s">
        <v>278</v>
      </c>
      <c r="C2137" s="47"/>
      <c r="D2137" s="47"/>
      <c r="E2137" s="125"/>
      <c r="F2137" s="47"/>
    </row>
    <row r="2138" spans="1:6" hidden="1" x14ac:dyDescent="0.25">
      <c r="A2138" s="51" t="s">
        <v>279</v>
      </c>
      <c r="B2138" s="46" t="s">
        <v>266</v>
      </c>
      <c r="C2138" s="47"/>
      <c r="D2138" s="47"/>
      <c r="E2138" s="125"/>
      <c r="F2138" s="47"/>
    </row>
    <row r="2139" spans="1:6" hidden="1" x14ac:dyDescent="0.25">
      <c r="A2139" s="65" t="s">
        <v>280</v>
      </c>
      <c r="B2139" s="46" t="s">
        <v>281</v>
      </c>
      <c r="C2139" s="74"/>
      <c r="D2139" s="74"/>
      <c r="E2139" s="124"/>
      <c r="F2139" s="75" t="e">
        <f>+E2139/C2139*100</f>
        <v>#DIV/0!</v>
      </c>
    </row>
    <row r="2140" spans="1:6" hidden="1" x14ac:dyDescent="0.25">
      <c r="A2140" s="51" t="s">
        <v>290</v>
      </c>
      <c r="B2140" s="46" t="s">
        <v>291</v>
      </c>
      <c r="C2140" s="47"/>
      <c r="D2140" s="47"/>
      <c r="E2140" s="125"/>
      <c r="F2140" s="47"/>
    </row>
    <row r="2141" spans="1:6" ht="25.5" hidden="1" x14ac:dyDescent="0.25">
      <c r="A2141" s="51" t="s">
        <v>292</v>
      </c>
      <c r="B2141" s="46" t="s">
        <v>293</v>
      </c>
      <c r="C2141" s="47"/>
      <c r="D2141" s="47"/>
      <c r="E2141" s="125"/>
      <c r="F2141" s="47"/>
    </row>
    <row r="2142" spans="1:6" hidden="1" x14ac:dyDescent="0.25">
      <c r="A2142" s="51" t="s">
        <v>294</v>
      </c>
      <c r="B2142" s="46" t="s">
        <v>295</v>
      </c>
      <c r="C2142" s="47"/>
      <c r="D2142" s="47"/>
      <c r="E2142" s="125"/>
      <c r="F2142" s="47"/>
    </row>
    <row r="2143" spans="1:6" ht="25.5" hidden="1" x14ac:dyDescent="0.25">
      <c r="A2143" s="65" t="s">
        <v>313</v>
      </c>
      <c r="B2143" s="46" t="s">
        <v>314</v>
      </c>
      <c r="C2143" s="74"/>
      <c r="D2143" s="74"/>
      <c r="E2143" s="124"/>
      <c r="F2143" s="75" t="e">
        <f>+E2143/C2143*100</f>
        <v>#DIV/0!</v>
      </c>
    </row>
    <row r="2144" spans="1:6" ht="25.5" hidden="1" x14ac:dyDescent="0.25">
      <c r="A2144" s="51" t="s">
        <v>338</v>
      </c>
      <c r="B2144" s="46" t="s">
        <v>82</v>
      </c>
      <c r="C2144" s="47"/>
      <c r="D2144" s="47"/>
      <c r="E2144" s="125"/>
      <c r="F2144" s="47"/>
    </row>
    <row r="2145" spans="1:6" ht="25.5" hidden="1" x14ac:dyDescent="0.25">
      <c r="A2145" s="65" t="s">
        <v>342</v>
      </c>
      <c r="B2145" s="46" t="s">
        <v>343</v>
      </c>
      <c r="C2145" s="74">
        <v>3717</v>
      </c>
      <c r="D2145" s="74"/>
      <c r="E2145" s="124"/>
      <c r="F2145" s="75">
        <f>+E2145/C2145*100</f>
        <v>0</v>
      </c>
    </row>
    <row r="2146" spans="1:6" hidden="1" x14ac:dyDescent="0.25">
      <c r="A2146" s="51" t="s">
        <v>352</v>
      </c>
      <c r="B2146" s="46" t="s">
        <v>353</v>
      </c>
      <c r="C2146" s="47"/>
      <c r="D2146" s="47"/>
      <c r="E2146" s="125"/>
      <c r="F2146" s="47"/>
    </row>
    <row r="2147" spans="1:6" hidden="1" x14ac:dyDescent="0.25">
      <c r="A2147" s="51" t="s">
        <v>354</v>
      </c>
      <c r="B2147" s="46" t="s">
        <v>355</v>
      </c>
      <c r="C2147" s="47"/>
      <c r="D2147" s="47"/>
      <c r="E2147" s="125"/>
      <c r="F2147" s="47"/>
    </row>
    <row r="2148" spans="1:6" hidden="1" x14ac:dyDescent="0.25">
      <c r="A2148" s="65" t="s">
        <v>358</v>
      </c>
      <c r="B2148" s="46" t="s">
        <v>359</v>
      </c>
      <c r="C2148" s="76"/>
      <c r="D2148" s="76"/>
      <c r="E2148" s="124"/>
      <c r="F2148" s="76"/>
    </row>
    <row r="2149" spans="1:6" hidden="1" x14ac:dyDescent="0.25">
      <c r="A2149" s="51" t="s">
        <v>361</v>
      </c>
      <c r="B2149" s="46" t="s">
        <v>362</v>
      </c>
      <c r="C2149" s="47"/>
      <c r="D2149" s="47"/>
      <c r="E2149" s="125"/>
      <c r="F2149" s="47"/>
    </row>
    <row r="2150" spans="1:6" ht="25.5" hidden="1" x14ac:dyDescent="0.25">
      <c r="A2150" s="65" t="s">
        <v>387</v>
      </c>
      <c r="B2150" s="46" t="s">
        <v>388</v>
      </c>
      <c r="C2150" s="74"/>
      <c r="D2150" s="74"/>
      <c r="E2150" s="124"/>
      <c r="F2150" s="75" t="e">
        <f>+E2150/C2150*100</f>
        <v>#DIV/0!</v>
      </c>
    </row>
    <row r="2151" spans="1:6" hidden="1" x14ac:dyDescent="0.25">
      <c r="A2151" s="51" t="s">
        <v>394</v>
      </c>
      <c r="B2151" s="46" t="s">
        <v>395</v>
      </c>
      <c r="C2151" s="47"/>
      <c r="D2151" s="47"/>
      <c r="E2151" s="125"/>
      <c r="F2151" s="47"/>
    </row>
    <row r="2152" spans="1:6" hidden="1" x14ac:dyDescent="0.25">
      <c r="A2152" s="51" t="s">
        <v>396</v>
      </c>
      <c r="B2152" s="46" t="s">
        <v>161</v>
      </c>
      <c r="C2152" s="47"/>
      <c r="D2152" s="47"/>
      <c r="E2152" s="125"/>
      <c r="F2152" s="47"/>
    </row>
    <row r="2153" spans="1:6" ht="25.5" hidden="1" x14ac:dyDescent="0.25">
      <c r="A2153" s="65" t="s">
        <v>399</v>
      </c>
      <c r="B2153" s="46" t="s">
        <v>400</v>
      </c>
      <c r="C2153" s="74">
        <v>45444</v>
      </c>
      <c r="D2153" s="74"/>
      <c r="E2153" s="124"/>
      <c r="F2153" s="75">
        <f>+E2153/C2153*100</f>
        <v>0</v>
      </c>
    </row>
    <row r="2154" spans="1:6" hidden="1" x14ac:dyDescent="0.25">
      <c r="A2154" s="51" t="s">
        <v>409</v>
      </c>
      <c r="B2154" s="46" t="s">
        <v>173</v>
      </c>
      <c r="C2154" s="47"/>
      <c r="D2154" s="47"/>
      <c r="E2154" s="125"/>
      <c r="F2154" s="47"/>
    </row>
    <row r="2155" spans="1:6" hidden="1" x14ac:dyDescent="0.25">
      <c r="A2155" s="51" t="s">
        <v>410</v>
      </c>
      <c r="B2155" s="46" t="s">
        <v>411</v>
      </c>
      <c r="C2155" s="47"/>
      <c r="D2155" s="47"/>
      <c r="E2155" s="125"/>
      <c r="F2155" s="47"/>
    </row>
    <row r="2156" spans="1:6" hidden="1" x14ac:dyDescent="0.25">
      <c r="A2156" s="51" t="s">
        <v>412</v>
      </c>
      <c r="B2156" s="46" t="s">
        <v>174</v>
      </c>
      <c r="C2156" s="47"/>
      <c r="D2156" s="47"/>
      <c r="E2156" s="125"/>
      <c r="F2156" s="47"/>
    </row>
    <row r="2157" spans="1:6" hidden="1" x14ac:dyDescent="0.25">
      <c r="A2157" s="51" t="s">
        <v>413</v>
      </c>
      <c r="B2157" s="46" t="s">
        <v>414</v>
      </c>
      <c r="C2157" s="47"/>
      <c r="D2157" s="47"/>
      <c r="E2157" s="125"/>
      <c r="F2157" s="47"/>
    </row>
    <row r="2158" spans="1:6" hidden="1" x14ac:dyDescent="0.25">
      <c r="A2158" s="51" t="s">
        <v>415</v>
      </c>
      <c r="B2158" s="46" t="s">
        <v>416</v>
      </c>
      <c r="C2158" s="47"/>
      <c r="D2158" s="47"/>
      <c r="E2158" s="125"/>
      <c r="F2158" s="47"/>
    </row>
    <row r="2159" spans="1:6" hidden="1" x14ac:dyDescent="0.25">
      <c r="A2159" s="51" t="s">
        <v>418</v>
      </c>
      <c r="B2159" s="46" t="s">
        <v>178</v>
      </c>
      <c r="C2159" s="47"/>
      <c r="D2159" s="47"/>
      <c r="E2159" s="125"/>
      <c r="F2159" s="47"/>
    </row>
    <row r="2160" spans="1:6" hidden="1" x14ac:dyDescent="0.25">
      <c r="A2160" s="51" t="s">
        <v>425</v>
      </c>
      <c r="B2160" s="46" t="s">
        <v>426</v>
      </c>
      <c r="C2160" s="47"/>
      <c r="D2160" s="47"/>
      <c r="E2160" s="125"/>
      <c r="F2160" s="47"/>
    </row>
    <row r="2161" spans="1:6" hidden="1" x14ac:dyDescent="0.25">
      <c r="A2161" s="51" t="s">
        <v>438</v>
      </c>
      <c r="B2161" s="46" t="s">
        <v>439</v>
      </c>
      <c r="C2161" s="47"/>
      <c r="D2161" s="47"/>
      <c r="E2161" s="125"/>
      <c r="F2161" s="47"/>
    </row>
    <row r="2162" spans="1:6" ht="25.5" hidden="1" x14ac:dyDescent="0.25">
      <c r="A2162" s="65" t="s">
        <v>444</v>
      </c>
      <c r="B2162" s="46" t="s">
        <v>445</v>
      </c>
      <c r="C2162" s="74">
        <v>13275</v>
      </c>
      <c r="D2162" s="74"/>
      <c r="E2162" s="124"/>
      <c r="F2162" s="75">
        <f>+E2162/C2162*100</f>
        <v>0</v>
      </c>
    </row>
    <row r="2163" spans="1:6" ht="25.5" hidden="1" x14ac:dyDescent="0.25">
      <c r="A2163" s="51" t="s">
        <v>448</v>
      </c>
      <c r="B2163" s="46" t="s">
        <v>449</v>
      </c>
      <c r="C2163" s="47"/>
      <c r="D2163" s="47"/>
      <c r="E2163" s="125"/>
      <c r="F2163" s="47"/>
    </row>
    <row r="2164" spans="1:6" ht="25.5" hidden="1" x14ac:dyDescent="0.25">
      <c r="A2164" s="65" t="s">
        <v>456</v>
      </c>
      <c r="B2164" s="46" t="s">
        <v>457</v>
      </c>
      <c r="C2164" s="74"/>
      <c r="D2164" s="74"/>
      <c r="E2164" s="124"/>
      <c r="F2164" s="75" t="e">
        <f>+E2164/C2164*100</f>
        <v>#DIV/0!</v>
      </c>
    </row>
    <row r="2165" spans="1:6" hidden="1" x14ac:dyDescent="0.25">
      <c r="A2165" s="51" t="s">
        <v>460</v>
      </c>
      <c r="B2165" s="46" t="s">
        <v>459</v>
      </c>
      <c r="C2165" s="47"/>
      <c r="D2165" s="47"/>
      <c r="E2165" s="125"/>
      <c r="F2165" s="47"/>
    </row>
    <row r="2166" spans="1:6" hidden="1" x14ac:dyDescent="0.25">
      <c r="A2166" s="48" t="s">
        <v>498</v>
      </c>
      <c r="B2166" s="46" t="s">
        <v>497</v>
      </c>
      <c r="C2166" s="74">
        <v>107292</v>
      </c>
      <c r="D2166" s="74"/>
      <c r="E2166" s="124"/>
      <c r="F2166" s="75">
        <f t="shared" ref="F2166:F2167" si="62">+E2166/C2166*100</f>
        <v>0</v>
      </c>
    </row>
    <row r="2167" spans="1:6" hidden="1" x14ac:dyDescent="0.25">
      <c r="A2167" s="65" t="s">
        <v>193</v>
      </c>
      <c r="B2167" s="46" t="s">
        <v>194</v>
      </c>
      <c r="C2167" s="74"/>
      <c r="D2167" s="74"/>
      <c r="E2167" s="124"/>
      <c r="F2167" s="75" t="e">
        <f t="shared" si="62"/>
        <v>#DIV/0!</v>
      </c>
    </row>
    <row r="2168" spans="1:6" hidden="1" x14ac:dyDescent="0.25">
      <c r="A2168" s="51" t="s">
        <v>197</v>
      </c>
      <c r="B2168" s="46" t="s">
        <v>198</v>
      </c>
      <c r="C2168" s="47"/>
      <c r="D2168" s="47"/>
      <c r="E2168" s="125"/>
      <c r="F2168" s="47"/>
    </row>
    <row r="2169" spans="1:6" hidden="1" x14ac:dyDescent="0.25">
      <c r="A2169" s="51" t="s">
        <v>207</v>
      </c>
      <c r="B2169" s="46" t="s">
        <v>206</v>
      </c>
      <c r="C2169" s="47"/>
      <c r="D2169" s="47"/>
      <c r="E2169" s="125"/>
      <c r="F2169" s="47"/>
    </row>
    <row r="2170" spans="1:6" hidden="1" x14ac:dyDescent="0.25">
      <c r="A2170" s="51" t="s">
        <v>212</v>
      </c>
      <c r="B2170" s="46" t="s">
        <v>213</v>
      </c>
      <c r="C2170" s="47"/>
      <c r="D2170" s="47"/>
      <c r="E2170" s="125"/>
      <c r="F2170" s="47"/>
    </row>
    <row r="2171" spans="1:6" hidden="1" x14ac:dyDescent="0.25">
      <c r="A2171" s="65" t="s">
        <v>216</v>
      </c>
      <c r="B2171" s="46" t="s">
        <v>217</v>
      </c>
      <c r="C2171" s="74">
        <v>99344</v>
      </c>
      <c r="D2171" s="74"/>
      <c r="E2171" s="124"/>
      <c r="F2171" s="75">
        <f>+E2171/C2171*100</f>
        <v>0</v>
      </c>
    </row>
    <row r="2172" spans="1:6" hidden="1" x14ac:dyDescent="0.25">
      <c r="A2172" s="51" t="s">
        <v>220</v>
      </c>
      <c r="B2172" s="46" t="s">
        <v>221</v>
      </c>
      <c r="C2172" s="47"/>
      <c r="D2172" s="47"/>
      <c r="E2172" s="125"/>
      <c r="F2172" s="47"/>
    </row>
    <row r="2173" spans="1:6" hidden="1" x14ac:dyDescent="0.25">
      <c r="A2173" s="51" t="s">
        <v>224</v>
      </c>
      <c r="B2173" s="46" t="s">
        <v>225</v>
      </c>
      <c r="C2173" s="47"/>
      <c r="D2173" s="47"/>
      <c r="E2173" s="125"/>
      <c r="F2173" s="47"/>
    </row>
    <row r="2174" spans="1:6" hidden="1" x14ac:dyDescent="0.25">
      <c r="A2174" s="51" t="s">
        <v>230</v>
      </c>
      <c r="B2174" s="46" t="s">
        <v>231</v>
      </c>
      <c r="C2174" s="47"/>
      <c r="D2174" s="47"/>
      <c r="E2174" s="125"/>
      <c r="F2174" s="47"/>
    </row>
    <row r="2175" spans="1:6" hidden="1" x14ac:dyDescent="0.25">
      <c r="A2175" s="51" t="s">
        <v>232</v>
      </c>
      <c r="B2175" s="46" t="s">
        <v>233</v>
      </c>
      <c r="C2175" s="47"/>
      <c r="D2175" s="47"/>
      <c r="E2175" s="125"/>
      <c r="F2175" s="47"/>
    </row>
    <row r="2176" spans="1:6" hidden="1" x14ac:dyDescent="0.25">
      <c r="A2176" s="51" t="s">
        <v>234</v>
      </c>
      <c r="B2176" s="46" t="s">
        <v>235</v>
      </c>
      <c r="C2176" s="47"/>
      <c r="D2176" s="47"/>
      <c r="E2176" s="125"/>
      <c r="F2176" s="47"/>
    </row>
    <row r="2177" spans="1:6" ht="25.5" hidden="1" x14ac:dyDescent="0.25">
      <c r="A2177" s="51" t="s">
        <v>236</v>
      </c>
      <c r="B2177" s="46" t="s">
        <v>237</v>
      </c>
      <c r="C2177" s="47"/>
      <c r="D2177" s="47"/>
      <c r="E2177" s="125"/>
      <c r="F2177" s="47"/>
    </row>
    <row r="2178" spans="1:6" hidden="1" x14ac:dyDescent="0.25">
      <c r="A2178" s="51" t="s">
        <v>238</v>
      </c>
      <c r="B2178" s="46" t="s">
        <v>239</v>
      </c>
      <c r="C2178" s="47"/>
      <c r="D2178" s="47"/>
      <c r="E2178" s="125"/>
      <c r="F2178" s="47"/>
    </row>
    <row r="2179" spans="1:6" hidden="1" x14ac:dyDescent="0.25">
      <c r="A2179" s="51" t="s">
        <v>240</v>
      </c>
      <c r="B2179" s="46" t="s">
        <v>241</v>
      </c>
      <c r="C2179" s="47"/>
      <c r="D2179" s="47"/>
      <c r="E2179" s="125"/>
      <c r="F2179" s="47"/>
    </row>
    <row r="2180" spans="1:6" hidden="1" x14ac:dyDescent="0.25">
      <c r="A2180" s="51" t="s">
        <v>244</v>
      </c>
      <c r="B2180" s="46" t="s">
        <v>245</v>
      </c>
      <c r="C2180" s="47"/>
      <c r="D2180" s="47"/>
      <c r="E2180" s="125"/>
      <c r="F2180" s="47"/>
    </row>
    <row r="2181" spans="1:6" hidden="1" x14ac:dyDescent="0.25">
      <c r="A2181" s="51" t="s">
        <v>248</v>
      </c>
      <c r="B2181" s="46" t="s">
        <v>249</v>
      </c>
      <c r="C2181" s="47"/>
      <c r="D2181" s="47"/>
      <c r="E2181" s="125"/>
      <c r="F2181" s="47"/>
    </row>
    <row r="2182" spans="1:6" hidden="1" x14ac:dyDescent="0.25">
      <c r="A2182" s="51" t="s">
        <v>252</v>
      </c>
      <c r="B2182" s="46" t="s">
        <v>253</v>
      </c>
      <c r="C2182" s="47"/>
      <c r="D2182" s="47"/>
      <c r="E2182" s="125"/>
      <c r="F2182" s="47"/>
    </row>
    <row r="2183" spans="1:6" hidden="1" x14ac:dyDescent="0.25">
      <c r="A2183" s="51" t="s">
        <v>256</v>
      </c>
      <c r="B2183" s="46" t="s">
        <v>257</v>
      </c>
      <c r="C2183" s="47"/>
      <c r="D2183" s="47"/>
      <c r="E2183" s="125"/>
      <c r="F2183" s="47"/>
    </row>
    <row r="2184" spans="1:6" hidden="1" x14ac:dyDescent="0.25">
      <c r="A2184" s="51" t="s">
        <v>258</v>
      </c>
      <c r="B2184" s="46" t="s">
        <v>259</v>
      </c>
      <c r="C2184" s="47"/>
      <c r="D2184" s="47"/>
      <c r="E2184" s="125"/>
      <c r="F2184" s="47"/>
    </row>
    <row r="2185" spans="1:6" hidden="1" x14ac:dyDescent="0.25">
      <c r="A2185" s="51" t="s">
        <v>260</v>
      </c>
      <c r="B2185" s="46" t="s">
        <v>261</v>
      </c>
      <c r="C2185" s="47"/>
      <c r="D2185" s="47"/>
      <c r="E2185" s="125"/>
      <c r="F2185" s="47"/>
    </row>
    <row r="2186" spans="1:6" hidden="1" x14ac:dyDescent="0.25">
      <c r="A2186" s="51" t="s">
        <v>264</v>
      </c>
      <c r="B2186" s="46" t="s">
        <v>263</v>
      </c>
      <c r="C2186" s="47"/>
      <c r="D2186" s="47"/>
      <c r="E2186" s="125"/>
      <c r="F2186" s="47"/>
    </row>
    <row r="2187" spans="1:6" hidden="1" x14ac:dyDescent="0.25">
      <c r="A2187" s="51" t="s">
        <v>271</v>
      </c>
      <c r="B2187" s="46" t="s">
        <v>272</v>
      </c>
      <c r="C2187" s="47"/>
      <c r="D2187" s="47"/>
      <c r="E2187" s="125"/>
      <c r="F2187" s="47"/>
    </row>
    <row r="2188" spans="1:6" hidden="1" x14ac:dyDescent="0.25">
      <c r="A2188" s="51" t="s">
        <v>273</v>
      </c>
      <c r="B2188" s="46" t="s">
        <v>274</v>
      </c>
      <c r="C2188" s="47"/>
      <c r="D2188" s="47"/>
      <c r="E2188" s="125"/>
      <c r="F2188" s="47"/>
    </row>
    <row r="2189" spans="1:6" hidden="1" x14ac:dyDescent="0.25">
      <c r="A2189" s="51" t="s">
        <v>279</v>
      </c>
      <c r="B2189" s="46" t="s">
        <v>266</v>
      </c>
      <c r="C2189" s="47"/>
      <c r="D2189" s="47"/>
      <c r="E2189" s="125"/>
      <c r="F2189" s="47"/>
    </row>
    <row r="2190" spans="1:6" hidden="1" x14ac:dyDescent="0.25">
      <c r="A2190" s="65" t="s">
        <v>280</v>
      </c>
      <c r="B2190" s="46" t="s">
        <v>281</v>
      </c>
      <c r="C2190" s="74">
        <v>38</v>
      </c>
      <c r="D2190" s="74"/>
      <c r="E2190" s="124"/>
      <c r="F2190" s="75">
        <f>+E2190/C2190*100</f>
        <v>0</v>
      </c>
    </row>
    <row r="2191" spans="1:6" hidden="1" x14ac:dyDescent="0.25">
      <c r="A2191" s="51" t="s">
        <v>290</v>
      </c>
      <c r="B2191" s="46" t="s">
        <v>291</v>
      </c>
      <c r="C2191" s="47"/>
      <c r="D2191" s="47"/>
      <c r="E2191" s="125"/>
      <c r="F2191" s="47"/>
    </row>
    <row r="2192" spans="1:6" ht="25.5" hidden="1" x14ac:dyDescent="0.25">
      <c r="A2192" s="51" t="s">
        <v>292</v>
      </c>
      <c r="B2192" s="46" t="s">
        <v>293</v>
      </c>
      <c r="C2192" s="47"/>
      <c r="D2192" s="47"/>
      <c r="E2192" s="125"/>
      <c r="F2192" s="47"/>
    </row>
    <row r="2193" spans="1:6" hidden="1" x14ac:dyDescent="0.25">
      <c r="A2193" s="65" t="s">
        <v>358</v>
      </c>
      <c r="B2193" s="46" t="s">
        <v>359</v>
      </c>
      <c r="C2193" s="74">
        <v>2000</v>
      </c>
      <c r="D2193" s="76"/>
      <c r="E2193" s="124"/>
      <c r="F2193" s="76"/>
    </row>
    <row r="2194" spans="1:6" hidden="1" x14ac:dyDescent="0.25">
      <c r="A2194" s="51" t="s">
        <v>361</v>
      </c>
      <c r="B2194" s="46" t="s">
        <v>362</v>
      </c>
      <c r="C2194" s="47"/>
      <c r="D2194" s="47"/>
      <c r="E2194" s="125"/>
      <c r="F2194" s="47"/>
    </row>
    <row r="2195" spans="1:6" hidden="1" x14ac:dyDescent="0.25">
      <c r="A2195" s="51" t="s">
        <v>365</v>
      </c>
      <c r="B2195" s="46" t="s">
        <v>366</v>
      </c>
      <c r="C2195" s="47"/>
      <c r="D2195" s="47"/>
      <c r="E2195" s="125"/>
      <c r="F2195" s="47"/>
    </row>
    <row r="2196" spans="1:6" ht="25.5" hidden="1" x14ac:dyDescent="0.25">
      <c r="A2196" s="65" t="s">
        <v>399</v>
      </c>
      <c r="B2196" s="46" t="s">
        <v>400</v>
      </c>
      <c r="C2196" s="74">
        <v>5910</v>
      </c>
      <c r="D2196" s="74"/>
      <c r="E2196" s="124"/>
      <c r="F2196" s="75">
        <f>+E2196/C2196*100</f>
        <v>0</v>
      </c>
    </row>
    <row r="2197" spans="1:6" hidden="1" x14ac:dyDescent="0.25">
      <c r="A2197" s="51" t="s">
        <v>425</v>
      </c>
      <c r="B2197" s="46" t="s">
        <v>426</v>
      </c>
      <c r="C2197" s="47"/>
      <c r="D2197" s="47"/>
      <c r="E2197" s="125"/>
      <c r="F2197" s="47"/>
    </row>
    <row r="2198" spans="1:6" ht="25.5" hidden="1" x14ac:dyDescent="0.25">
      <c r="A2198" s="48" t="s">
        <v>152</v>
      </c>
      <c r="B2198" s="46" t="s">
        <v>499</v>
      </c>
      <c r="C2198" s="74">
        <v>839</v>
      </c>
      <c r="D2198" s="74"/>
      <c r="E2198" s="124"/>
      <c r="F2198" s="75">
        <f t="shared" ref="F2198:F2199" si="63">+E2198/C2198*100</f>
        <v>0</v>
      </c>
    </row>
    <row r="2199" spans="1:6" hidden="1" x14ac:dyDescent="0.25">
      <c r="A2199" s="65" t="s">
        <v>216</v>
      </c>
      <c r="B2199" s="46" t="s">
        <v>217</v>
      </c>
      <c r="C2199" s="74">
        <v>250</v>
      </c>
      <c r="D2199" s="74"/>
      <c r="E2199" s="124"/>
      <c r="F2199" s="75">
        <f t="shared" si="63"/>
        <v>0</v>
      </c>
    </row>
    <row r="2200" spans="1:6" hidden="1" x14ac:dyDescent="0.25">
      <c r="A2200" s="51" t="s">
        <v>246</v>
      </c>
      <c r="B2200" s="46" t="s">
        <v>247</v>
      </c>
      <c r="C2200" s="47"/>
      <c r="D2200" s="47"/>
      <c r="E2200" s="125"/>
      <c r="F2200" s="47"/>
    </row>
    <row r="2201" spans="1:6" hidden="1" x14ac:dyDescent="0.25">
      <c r="A2201" s="51" t="s">
        <v>279</v>
      </c>
      <c r="B2201" s="46" t="s">
        <v>266</v>
      </c>
      <c r="C2201" s="47"/>
      <c r="D2201" s="47"/>
      <c r="E2201" s="125"/>
      <c r="F2201" s="47"/>
    </row>
    <row r="2202" spans="1:6" ht="25.5" hidden="1" x14ac:dyDescent="0.25">
      <c r="A2202" s="65" t="s">
        <v>399</v>
      </c>
      <c r="B2202" s="46" t="s">
        <v>400</v>
      </c>
      <c r="C2202" s="74">
        <v>220</v>
      </c>
      <c r="D2202" s="74"/>
      <c r="E2202" s="124"/>
      <c r="F2202" s="75">
        <f>+E2202/C2202*100</f>
        <v>0</v>
      </c>
    </row>
    <row r="2203" spans="1:6" hidden="1" x14ac:dyDescent="0.25">
      <c r="A2203" s="51" t="s">
        <v>425</v>
      </c>
      <c r="B2203" s="46" t="s">
        <v>426</v>
      </c>
      <c r="C2203" s="47"/>
      <c r="D2203" s="47"/>
      <c r="E2203" s="125"/>
      <c r="F2203" s="47"/>
    </row>
    <row r="2204" spans="1:6" ht="25.5" hidden="1" x14ac:dyDescent="0.25">
      <c r="A2204" s="65" t="s">
        <v>456</v>
      </c>
      <c r="B2204" s="46" t="s">
        <v>457</v>
      </c>
      <c r="C2204" s="74">
        <v>369</v>
      </c>
      <c r="D2204" s="74"/>
      <c r="E2204" s="126"/>
      <c r="F2204" s="76"/>
    </row>
    <row r="2205" spans="1:6" ht="25.5" hidden="1" x14ac:dyDescent="0.25">
      <c r="A2205" s="72" t="s">
        <v>642</v>
      </c>
      <c r="B2205" s="73" t="s">
        <v>643</v>
      </c>
      <c r="C2205" s="60">
        <v>4037003</v>
      </c>
      <c r="D2205" s="60"/>
      <c r="E2205" s="123"/>
      <c r="F2205" s="75">
        <f t="shared" ref="F2205:F2207" si="64">+E2205/C2205*100</f>
        <v>0</v>
      </c>
    </row>
    <row r="2206" spans="1:6" hidden="1" x14ac:dyDescent="0.25">
      <c r="A2206" s="48" t="s">
        <v>193</v>
      </c>
      <c r="B2206" s="46" t="s">
        <v>482</v>
      </c>
      <c r="C2206" s="74">
        <v>1370319</v>
      </c>
      <c r="D2206" s="74"/>
      <c r="E2206" s="124"/>
      <c r="F2206" s="75">
        <f t="shared" si="64"/>
        <v>0</v>
      </c>
    </row>
    <row r="2207" spans="1:6" hidden="1" x14ac:dyDescent="0.25">
      <c r="A2207" s="65" t="s">
        <v>193</v>
      </c>
      <c r="B2207" s="46" t="s">
        <v>194</v>
      </c>
      <c r="C2207" s="74">
        <v>339180</v>
      </c>
      <c r="D2207" s="74"/>
      <c r="E2207" s="124"/>
      <c r="F2207" s="75">
        <f t="shared" si="64"/>
        <v>0</v>
      </c>
    </row>
    <row r="2208" spans="1:6" hidden="1" x14ac:dyDescent="0.25">
      <c r="A2208" s="51" t="s">
        <v>197</v>
      </c>
      <c r="B2208" s="46" t="s">
        <v>198</v>
      </c>
      <c r="C2208" s="47"/>
      <c r="D2208" s="47"/>
      <c r="E2208" s="125"/>
      <c r="F2208" s="47"/>
    </row>
    <row r="2209" spans="1:6" hidden="1" x14ac:dyDescent="0.25">
      <c r="A2209" s="51" t="s">
        <v>201</v>
      </c>
      <c r="B2209" s="46" t="s">
        <v>202</v>
      </c>
      <c r="C2209" s="47"/>
      <c r="D2209" s="47"/>
      <c r="E2209" s="125"/>
      <c r="F2209" s="47"/>
    </row>
    <row r="2210" spans="1:6" hidden="1" x14ac:dyDescent="0.25">
      <c r="A2210" s="51" t="s">
        <v>207</v>
      </c>
      <c r="B2210" s="46" t="s">
        <v>206</v>
      </c>
      <c r="C2210" s="47"/>
      <c r="D2210" s="47"/>
      <c r="E2210" s="125"/>
      <c r="F2210" s="47"/>
    </row>
    <row r="2211" spans="1:6" hidden="1" x14ac:dyDescent="0.25">
      <c r="A2211" s="51" t="s">
        <v>212</v>
      </c>
      <c r="B2211" s="46" t="s">
        <v>213</v>
      </c>
      <c r="C2211" s="47"/>
      <c r="D2211" s="47"/>
      <c r="E2211" s="125"/>
      <c r="F2211" s="47"/>
    </row>
    <row r="2212" spans="1:6" hidden="1" x14ac:dyDescent="0.25">
      <c r="A2212" s="65" t="s">
        <v>216</v>
      </c>
      <c r="B2212" s="46" t="s">
        <v>217</v>
      </c>
      <c r="C2212" s="74">
        <v>955071</v>
      </c>
      <c r="D2212" s="74"/>
      <c r="E2212" s="124"/>
      <c r="F2212" s="75">
        <f>+E2212/C2212*100</f>
        <v>0</v>
      </c>
    </row>
    <row r="2213" spans="1:6" hidden="1" x14ac:dyDescent="0.25">
      <c r="A2213" s="51" t="s">
        <v>220</v>
      </c>
      <c r="B2213" s="46" t="s">
        <v>221</v>
      </c>
      <c r="C2213" s="47"/>
      <c r="D2213" s="47"/>
      <c r="E2213" s="125"/>
      <c r="F2213" s="47"/>
    </row>
    <row r="2214" spans="1:6" ht="25.5" hidden="1" x14ac:dyDescent="0.25">
      <c r="A2214" s="51" t="s">
        <v>222</v>
      </c>
      <c r="B2214" s="46" t="s">
        <v>223</v>
      </c>
      <c r="C2214" s="47"/>
      <c r="D2214" s="47"/>
      <c r="E2214" s="125"/>
      <c r="F2214" s="47"/>
    </row>
    <row r="2215" spans="1:6" hidden="1" x14ac:dyDescent="0.25">
      <c r="A2215" s="51" t="s">
        <v>224</v>
      </c>
      <c r="B2215" s="46" t="s">
        <v>225</v>
      </c>
      <c r="C2215" s="47"/>
      <c r="D2215" s="47"/>
      <c r="E2215" s="125"/>
      <c r="F2215" s="47"/>
    </row>
    <row r="2216" spans="1:6" hidden="1" x14ac:dyDescent="0.25">
      <c r="A2216" s="51" t="s">
        <v>226</v>
      </c>
      <c r="B2216" s="46" t="s">
        <v>227</v>
      </c>
      <c r="C2216" s="47"/>
      <c r="D2216" s="47"/>
      <c r="E2216" s="125"/>
      <c r="F2216" s="47"/>
    </row>
    <row r="2217" spans="1:6" hidden="1" x14ac:dyDescent="0.25">
      <c r="A2217" s="51" t="s">
        <v>230</v>
      </c>
      <c r="B2217" s="46" t="s">
        <v>231</v>
      </c>
      <c r="C2217" s="47"/>
      <c r="D2217" s="47"/>
      <c r="E2217" s="125"/>
      <c r="F2217" s="47"/>
    </row>
    <row r="2218" spans="1:6" hidden="1" x14ac:dyDescent="0.25">
      <c r="A2218" s="51" t="s">
        <v>232</v>
      </c>
      <c r="B2218" s="46" t="s">
        <v>233</v>
      </c>
      <c r="C2218" s="47"/>
      <c r="D2218" s="47"/>
      <c r="E2218" s="125"/>
      <c r="F2218" s="47"/>
    </row>
    <row r="2219" spans="1:6" hidden="1" x14ac:dyDescent="0.25">
      <c r="A2219" s="51" t="s">
        <v>234</v>
      </c>
      <c r="B2219" s="46" t="s">
        <v>235</v>
      </c>
      <c r="C2219" s="47"/>
      <c r="D2219" s="47"/>
      <c r="E2219" s="125"/>
      <c r="F2219" s="47"/>
    </row>
    <row r="2220" spans="1:6" ht="25.5" hidden="1" x14ac:dyDescent="0.25">
      <c r="A2220" s="51" t="s">
        <v>236</v>
      </c>
      <c r="B2220" s="46" t="s">
        <v>237</v>
      </c>
      <c r="C2220" s="47"/>
      <c r="D2220" s="47"/>
      <c r="E2220" s="125"/>
      <c r="F2220" s="47"/>
    </row>
    <row r="2221" spans="1:6" hidden="1" x14ac:dyDescent="0.25">
      <c r="A2221" s="51" t="s">
        <v>238</v>
      </c>
      <c r="B2221" s="46" t="s">
        <v>239</v>
      </c>
      <c r="C2221" s="47"/>
      <c r="D2221" s="47"/>
      <c r="E2221" s="125"/>
      <c r="F2221" s="47"/>
    </row>
    <row r="2222" spans="1:6" hidden="1" x14ac:dyDescent="0.25">
      <c r="A2222" s="51" t="s">
        <v>240</v>
      </c>
      <c r="B2222" s="46" t="s">
        <v>241</v>
      </c>
      <c r="C2222" s="47"/>
      <c r="D2222" s="47"/>
      <c r="E2222" s="125"/>
      <c r="F2222" s="47"/>
    </row>
    <row r="2223" spans="1:6" hidden="1" x14ac:dyDescent="0.25">
      <c r="A2223" s="51" t="s">
        <v>244</v>
      </c>
      <c r="B2223" s="46" t="s">
        <v>245</v>
      </c>
      <c r="C2223" s="47"/>
      <c r="D2223" s="47"/>
      <c r="E2223" s="125"/>
      <c r="F2223" s="47"/>
    </row>
    <row r="2224" spans="1:6" hidden="1" x14ac:dyDescent="0.25">
      <c r="A2224" s="51" t="s">
        <v>246</v>
      </c>
      <c r="B2224" s="46" t="s">
        <v>247</v>
      </c>
      <c r="C2224" s="47"/>
      <c r="D2224" s="47"/>
      <c r="E2224" s="125"/>
      <c r="F2224" s="47"/>
    </row>
    <row r="2225" spans="1:6" hidden="1" x14ac:dyDescent="0.25">
      <c r="A2225" s="51" t="s">
        <v>250</v>
      </c>
      <c r="B2225" s="46" t="s">
        <v>251</v>
      </c>
      <c r="C2225" s="47"/>
      <c r="D2225" s="47"/>
      <c r="E2225" s="125"/>
      <c r="F2225" s="47"/>
    </row>
    <row r="2226" spans="1:6" hidden="1" x14ac:dyDescent="0.25">
      <c r="A2226" s="51" t="s">
        <v>252</v>
      </c>
      <c r="B2226" s="46" t="s">
        <v>253</v>
      </c>
      <c r="C2226" s="47"/>
      <c r="D2226" s="47"/>
      <c r="E2226" s="125"/>
      <c r="F2226" s="47"/>
    </row>
    <row r="2227" spans="1:6" hidden="1" x14ac:dyDescent="0.25">
      <c r="A2227" s="51" t="s">
        <v>256</v>
      </c>
      <c r="B2227" s="46" t="s">
        <v>257</v>
      </c>
      <c r="C2227" s="47"/>
      <c r="D2227" s="47"/>
      <c r="E2227" s="125"/>
      <c r="F2227" s="47"/>
    </row>
    <row r="2228" spans="1:6" hidden="1" x14ac:dyDescent="0.25">
      <c r="A2228" s="51" t="s">
        <v>258</v>
      </c>
      <c r="B2228" s="46" t="s">
        <v>259</v>
      </c>
      <c r="C2228" s="47"/>
      <c r="D2228" s="47"/>
      <c r="E2228" s="125"/>
      <c r="F2228" s="47"/>
    </row>
    <row r="2229" spans="1:6" hidden="1" x14ac:dyDescent="0.25">
      <c r="A2229" s="51" t="s">
        <v>260</v>
      </c>
      <c r="B2229" s="46" t="s">
        <v>261</v>
      </c>
      <c r="C2229" s="47"/>
      <c r="D2229" s="47"/>
      <c r="E2229" s="125"/>
      <c r="F2229" s="47"/>
    </row>
    <row r="2230" spans="1:6" hidden="1" x14ac:dyDescent="0.25">
      <c r="A2230" s="51" t="s">
        <v>264</v>
      </c>
      <c r="B2230" s="46" t="s">
        <v>263</v>
      </c>
      <c r="C2230" s="47"/>
      <c r="D2230" s="47"/>
      <c r="E2230" s="125"/>
      <c r="F2230" s="47"/>
    </row>
    <row r="2231" spans="1:6" hidden="1" x14ac:dyDescent="0.25">
      <c r="A2231" s="51" t="s">
        <v>271</v>
      </c>
      <c r="B2231" s="46" t="s">
        <v>272</v>
      </c>
      <c r="C2231" s="47"/>
      <c r="D2231" s="47"/>
      <c r="E2231" s="125"/>
      <c r="F2231" s="47"/>
    </row>
    <row r="2232" spans="1:6" hidden="1" x14ac:dyDescent="0.25">
      <c r="A2232" s="51" t="s">
        <v>273</v>
      </c>
      <c r="B2232" s="46" t="s">
        <v>274</v>
      </c>
      <c r="C2232" s="47"/>
      <c r="D2232" s="47"/>
      <c r="E2232" s="125"/>
      <c r="F2232" s="47"/>
    </row>
    <row r="2233" spans="1:6" hidden="1" x14ac:dyDescent="0.25">
      <c r="A2233" s="51" t="s">
        <v>275</v>
      </c>
      <c r="B2233" s="46" t="s">
        <v>276</v>
      </c>
      <c r="C2233" s="47"/>
      <c r="D2233" s="47"/>
      <c r="E2233" s="125"/>
      <c r="F2233" s="47"/>
    </row>
    <row r="2234" spans="1:6" hidden="1" x14ac:dyDescent="0.25">
      <c r="A2234" s="51" t="s">
        <v>279</v>
      </c>
      <c r="B2234" s="46" t="s">
        <v>266</v>
      </c>
      <c r="C2234" s="47"/>
      <c r="D2234" s="47"/>
      <c r="E2234" s="125"/>
      <c r="F2234" s="47"/>
    </row>
    <row r="2235" spans="1:6" hidden="1" x14ac:dyDescent="0.25">
      <c r="A2235" s="65" t="s">
        <v>280</v>
      </c>
      <c r="B2235" s="46" t="s">
        <v>281</v>
      </c>
      <c r="C2235" s="74">
        <v>2787</v>
      </c>
      <c r="D2235" s="74"/>
      <c r="E2235" s="124"/>
      <c r="F2235" s="75">
        <f>+E2235/C2235*100</f>
        <v>0</v>
      </c>
    </row>
    <row r="2236" spans="1:6" hidden="1" x14ac:dyDescent="0.25">
      <c r="A2236" s="51" t="s">
        <v>290</v>
      </c>
      <c r="B2236" s="46" t="s">
        <v>291</v>
      </c>
      <c r="C2236" s="47"/>
      <c r="D2236" s="47"/>
      <c r="E2236" s="125"/>
      <c r="F2236" s="47"/>
    </row>
    <row r="2237" spans="1:6" ht="25.5" hidden="1" x14ac:dyDescent="0.25">
      <c r="A2237" s="51" t="s">
        <v>292</v>
      </c>
      <c r="B2237" s="46" t="s">
        <v>293</v>
      </c>
      <c r="C2237" s="47"/>
      <c r="D2237" s="47"/>
      <c r="E2237" s="125"/>
      <c r="F2237" s="47"/>
    </row>
    <row r="2238" spans="1:6" hidden="1" x14ac:dyDescent="0.25">
      <c r="A2238" s="51" t="s">
        <v>296</v>
      </c>
      <c r="B2238" s="46" t="s">
        <v>297</v>
      </c>
      <c r="C2238" s="47"/>
      <c r="D2238" s="47"/>
      <c r="E2238" s="125"/>
      <c r="F2238" s="47"/>
    </row>
    <row r="2239" spans="1:6" ht="25.5" hidden="1" x14ac:dyDescent="0.25">
      <c r="A2239" s="65" t="s">
        <v>342</v>
      </c>
      <c r="B2239" s="46" t="s">
        <v>343</v>
      </c>
      <c r="C2239" s="74">
        <v>7884</v>
      </c>
      <c r="D2239" s="74"/>
      <c r="E2239" s="124"/>
      <c r="F2239" s="75">
        <f>+E2239/C2239*100</f>
        <v>0</v>
      </c>
    </row>
    <row r="2240" spans="1:6" hidden="1" x14ac:dyDescent="0.25">
      <c r="A2240" s="51" t="s">
        <v>352</v>
      </c>
      <c r="B2240" s="46" t="s">
        <v>353</v>
      </c>
      <c r="C2240" s="47"/>
      <c r="D2240" s="47"/>
      <c r="E2240" s="125"/>
      <c r="F2240" s="47"/>
    </row>
    <row r="2241" spans="1:6" hidden="1" x14ac:dyDescent="0.25">
      <c r="A2241" s="65" t="s">
        <v>358</v>
      </c>
      <c r="B2241" s="46" t="s">
        <v>359</v>
      </c>
      <c r="C2241" s="74">
        <v>700</v>
      </c>
      <c r="D2241" s="74"/>
      <c r="E2241" s="126"/>
      <c r="F2241" s="76"/>
    </row>
    <row r="2242" spans="1:6" ht="25.5" hidden="1" x14ac:dyDescent="0.25">
      <c r="A2242" s="65" t="s">
        <v>399</v>
      </c>
      <c r="B2242" s="46" t="s">
        <v>400</v>
      </c>
      <c r="C2242" s="74">
        <v>64697</v>
      </c>
      <c r="D2242" s="74"/>
      <c r="E2242" s="124"/>
      <c r="F2242" s="75">
        <f>+E2242/C2242*100</f>
        <v>0</v>
      </c>
    </row>
    <row r="2243" spans="1:6" hidden="1" x14ac:dyDescent="0.25">
      <c r="A2243" s="51" t="s">
        <v>404</v>
      </c>
      <c r="B2243" s="46" t="s">
        <v>169</v>
      </c>
      <c r="C2243" s="47"/>
      <c r="D2243" s="47"/>
      <c r="E2243" s="125"/>
      <c r="F2243" s="47"/>
    </row>
    <row r="2244" spans="1:6" hidden="1" x14ac:dyDescent="0.25">
      <c r="A2244" s="51" t="s">
        <v>405</v>
      </c>
      <c r="B2244" s="46" t="s">
        <v>406</v>
      </c>
      <c r="C2244" s="47"/>
      <c r="D2244" s="47"/>
      <c r="E2244" s="125"/>
      <c r="F2244" s="47"/>
    </row>
    <row r="2245" spans="1:6" hidden="1" x14ac:dyDescent="0.25">
      <c r="A2245" s="51" t="s">
        <v>409</v>
      </c>
      <c r="B2245" s="46" t="s">
        <v>173</v>
      </c>
      <c r="C2245" s="47"/>
      <c r="D2245" s="47"/>
      <c r="E2245" s="125"/>
      <c r="F2245" s="47"/>
    </row>
    <row r="2246" spans="1:6" hidden="1" x14ac:dyDescent="0.25">
      <c r="A2246" s="51" t="s">
        <v>410</v>
      </c>
      <c r="B2246" s="46" t="s">
        <v>411</v>
      </c>
      <c r="C2246" s="47"/>
      <c r="D2246" s="47"/>
      <c r="E2246" s="125"/>
      <c r="F2246" s="47"/>
    </row>
    <row r="2247" spans="1:6" hidden="1" x14ac:dyDescent="0.25">
      <c r="A2247" s="51" t="s">
        <v>412</v>
      </c>
      <c r="B2247" s="46" t="s">
        <v>174</v>
      </c>
      <c r="C2247" s="47"/>
      <c r="D2247" s="47"/>
      <c r="E2247" s="125"/>
      <c r="F2247" s="47"/>
    </row>
    <row r="2248" spans="1:6" hidden="1" x14ac:dyDescent="0.25">
      <c r="A2248" s="51" t="s">
        <v>413</v>
      </c>
      <c r="B2248" s="46" t="s">
        <v>414</v>
      </c>
      <c r="C2248" s="47"/>
      <c r="D2248" s="47"/>
      <c r="E2248" s="125"/>
      <c r="F2248" s="47"/>
    </row>
    <row r="2249" spans="1:6" hidden="1" x14ac:dyDescent="0.25">
      <c r="A2249" s="51" t="s">
        <v>415</v>
      </c>
      <c r="B2249" s="46" t="s">
        <v>416</v>
      </c>
      <c r="C2249" s="47"/>
      <c r="D2249" s="47"/>
      <c r="E2249" s="125"/>
      <c r="F2249" s="47"/>
    </row>
    <row r="2250" spans="1:6" hidden="1" x14ac:dyDescent="0.25">
      <c r="A2250" s="51" t="s">
        <v>418</v>
      </c>
      <c r="B2250" s="46" t="s">
        <v>178</v>
      </c>
      <c r="C2250" s="47"/>
      <c r="D2250" s="47"/>
      <c r="E2250" s="125"/>
      <c r="F2250" s="47"/>
    </row>
    <row r="2251" spans="1:6" hidden="1" x14ac:dyDescent="0.25">
      <c r="A2251" s="51" t="s">
        <v>425</v>
      </c>
      <c r="B2251" s="46" t="s">
        <v>426</v>
      </c>
      <c r="C2251" s="47"/>
      <c r="D2251" s="47"/>
      <c r="E2251" s="125"/>
      <c r="F2251" s="47"/>
    </row>
    <row r="2252" spans="1:6" hidden="1" x14ac:dyDescent="0.25">
      <c r="A2252" s="51" t="s">
        <v>440</v>
      </c>
      <c r="B2252" s="46" t="s">
        <v>441</v>
      </c>
      <c r="C2252" s="47"/>
      <c r="D2252" s="47"/>
      <c r="E2252" s="125"/>
      <c r="F2252" s="47"/>
    </row>
    <row r="2253" spans="1:6" ht="25.5" hidden="1" x14ac:dyDescent="0.25">
      <c r="A2253" s="65" t="s">
        <v>456</v>
      </c>
      <c r="B2253" s="46" t="s">
        <v>457</v>
      </c>
      <c r="C2253" s="76"/>
      <c r="D2253" s="76"/>
      <c r="E2253" s="124"/>
      <c r="F2253" s="76"/>
    </row>
    <row r="2254" spans="1:6" hidden="1" x14ac:dyDescent="0.25">
      <c r="A2254" s="51" t="s">
        <v>460</v>
      </c>
      <c r="B2254" s="46" t="s">
        <v>459</v>
      </c>
      <c r="C2254" s="47"/>
      <c r="D2254" s="47"/>
      <c r="E2254" s="125"/>
      <c r="F2254" s="47"/>
    </row>
    <row r="2255" spans="1:6" hidden="1" x14ac:dyDescent="0.25">
      <c r="A2255" s="51" t="s">
        <v>463</v>
      </c>
      <c r="B2255" s="46" t="s">
        <v>462</v>
      </c>
      <c r="C2255" s="47"/>
      <c r="D2255" s="47"/>
      <c r="E2255" s="125"/>
      <c r="F2255" s="47"/>
    </row>
    <row r="2256" spans="1:6" hidden="1" x14ac:dyDescent="0.25">
      <c r="A2256" s="48" t="s">
        <v>444</v>
      </c>
      <c r="B2256" s="46" t="s">
        <v>484</v>
      </c>
      <c r="C2256" s="74">
        <v>2319743</v>
      </c>
      <c r="D2256" s="74"/>
      <c r="E2256" s="124"/>
      <c r="F2256" s="75">
        <f t="shared" ref="F2256:F2257" si="65">+E2256/C2256*100</f>
        <v>0</v>
      </c>
    </row>
    <row r="2257" spans="1:6" hidden="1" x14ac:dyDescent="0.25">
      <c r="A2257" s="65" t="s">
        <v>193</v>
      </c>
      <c r="B2257" s="46" t="s">
        <v>194</v>
      </c>
      <c r="C2257" s="74">
        <v>991306</v>
      </c>
      <c r="D2257" s="74"/>
      <c r="E2257" s="124"/>
      <c r="F2257" s="75">
        <f t="shared" si="65"/>
        <v>0</v>
      </c>
    </row>
    <row r="2258" spans="1:6" hidden="1" x14ac:dyDescent="0.25">
      <c r="A2258" s="51" t="s">
        <v>197</v>
      </c>
      <c r="B2258" s="46" t="s">
        <v>198</v>
      </c>
      <c r="C2258" s="47"/>
      <c r="D2258" s="47"/>
      <c r="E2258" s="125"/>
      <c r="F2258" s="47"/>
    </row>
    <row r="2259" spans="1:6" hidden="1" x14ac:dyDescent="0.25">
      <c r="A2259" s="51" t="s">
        <v>199</v>
      </c>
      <c r="B2259" s="46" t="s">
        <v>200</v>
      </c>
      <c r="C2259" s="47"/>
      <c r="D2259" s="47"/>
      <c r="E2259" s="125"/>
      <c r="F2259" s="47"/>
    </row>
    <row r="2260" spans="1:6" hidden="1" x14ac:dyDescent="0.25">
      <c r="A2260" s="51" t="s">
        <v>201</v>
      </c>
      <c r="B2260" s="46" t="s">
        <v>202</v>
      </c>
      <c r="C2260" s="47"/>
      <c r="D2260" s="47"/>
      <c r="E2260" s="125"/>
      <c r="F2260" s="47"/>
    </row>
    <row r="2261" spans="1:6" hidden="1" x14ac:dyDescent="0.25">
      <c r="A2261" s="51" t="s">
        <v>207</v>
      </c>
      <c r="B2261" s="46" t="s">
        <v>206</v>
      </c>
      <c r="C2261" s="47"/>
      <c r="D2261" s="47"/>
      <c r="E2261" s="125"/>
      <c r="F2261" s="47"/>
    </row>
    <row r="2262" spans="1:6" hidden="1" x14ac:dyDescent="0.25">
      <c r="A2262" s="51" t="s">
        <v>212</v>
      </c>
      <c r="B2262" s="46" t="s">
        <v>213</v>
      </c>
      <c r="C2262" s="47"/>
      <c r="D2262" s="47"/>
      <c r="E2262" s="125"/>
      <c r="F2262" s="47"/>
    </row>
    <row r="2263" spans="1:6" hidden="1" x14ac:dyDescent="0.25">
      <c r="A2263" s="65" t="s">
        <v>216</v>
      </c>
      <c r="B2263" s="46" t="s">
        <v>217</v>
      </c>
      <c r="C2263" s="74">
        <v>1134661</v>
      </c>
      <c r="D2263" s="74"/>
      <c r="E2263" s="124"/>
      <c r="F2263" s="75">
        <f>+E2263/C2263*100</f>
        <v>0</v>
      </c>
    </row>
    <row r="2264" spans="1:6" hidden="1" x14ac:dyDescent="0.25">
      <c r="A2264" s="51" t="s">
        <v>220</v>
      </c>
      <c r="B2264" s="46" t="s">
        <v>221</v>
      </c>
      <c r="C2264" s="47"/>
      <c r="D2264" s="47"/>
      <c r="E2264" s="125"/>
      <c r="F2264" s="47"/>
    </row>
    <row r="2265" spans="1:6" ht="25.5" hidden="1" x14ac:dyDescent="0.25">
      <c r="A2265" s="51" t="s">
        <v>222</v>
      </c>
      <c r="B2265" s="46" t="s">
        <v>223</v>
      </c>
      <c r="C2265" s="47"/>
      <c r="D2265" s="47"/>
      <c r="E2265" s="125"/>
      <c r="F2265" s="47"/>
    </row>
    <row r="2266" spans="1:6" hidden="1" x14ac:dyDescent="0.25">
      <c r="A2266" s="51" t="s">
        <v>224</v>
      </c>
      <c r="B2266" s="46" t="s">
        <v>225</v>
      </c>
      <c r="C2266" s="47"/>
      <c r="D2266" s="47"/>
      <c r="E2266" s="125"/>
      <c r="F2266" s="47"/>
    </row>
    <row r="2267" spans="1:6" hidden="1" x14ac:dyDescent="0.25">
      <c r="A2267" s="51" t="s">
        <v>226</v>
      </c>
      <c r="B2267" s="46" t="s">
        <v>227</v>
      </c>
      <c r="C2267" s="47"/>
      <c r="D2267" s="47"/>
      <c r="E2267" s="125"/>
      <c r="F2267" s="47"/>
    </row>
    <row r="2268" spans="1:6" hidden="1" x14ac:dyDescent="0.25">
      <c r="A2268" s="51" t="s">
        <v>230</v>
      </c>
      <c r="B2268" s="46" t="s">
        <v>231</v>
      </c>
      <c r="C2268" s="47"/>
      <c r="D2268" s="47"/>
      <c r="E2268" s="125"/>
      <c r="F2268" s="47"/>
    </row>
    <row r="2269" spans="1:6" hidden="1" x14ac:dyDescent="0.25">
      <c r="A2269" s="51" t="s">
        <v>234</v>
      </c>
      <c r="B2269" s="46" t="s">
        <v>235</v>
      </c>
      <c r="C2269" s="47"/>
      <c r="D2269" s="47"/>
      <c r="E2269" s="125"/>
      <c r="F2269" s="47"/>
    </row>
    <row r="2270" spans="1:6" ht="25.5" hidden="1" x14ac:dyDescent="0.25">
      <c r="A2270" s="51" t="s">
        <v>236</v>
      </c>
      <c r="B2270" s="46" t="s">
        <v>237</v>
      </c>
      <c r="C2270" s="47"/>
      <c r="D2270" s="47"/>
      <c r="E2270" s="125"/>
      <c r="F2270" s="47"/>
    </row>
    <row r="2271" spans="1:6" hidden="1" x14ac:dyDescent="0.25">
      <c r="A2271" s="51" t="s">
        <v>238</v>
      </c>
      <c r="B2271" s="46" t="s">
        <v>239</v>
      </c>
      <c r="C2271" s="47"/>
      <c r="D2271" s="47"/>
      <c r="E2271" s="125"/>
      <c r="F2271" s="47"/>
    </row>
    <row r="2272" spans="1:6" hidden="1" x14ac:dyDescent="0.25">
      <c r="A2272" s="51" t="s">
        <v>240</v>
      </c>
      <c r="B2272" s="46" t="s">
        <v>241</v>
      </c>
      <c r="C2272" s="47"/>
      <c r="D2272" s="47"/>
      <c r="E2272" s="125"/>
      <c r="F2272" s="47"/>
    </row>
    <row r="2273" spans="1:6" hidden="1" x14ac:dyDescent="0.25">
      <c r="A2273" s="51" t="s">
        <v>244</v>
      </c>
      <c r="B2273" s="46" t="s">
        <v>245</v>
      </c>
      <c r="C2273" s="47"/>
      <c r="D2273" s="47"/>
      <c r="E2273" s="125"/>
      <c r="F2273" s="47"/>
    </row>
    <row r="2274" spans="1:6" hidden="1" x14ac:dyDescent="0.25">
      <c r="A2274" s="51" t="s">
        <v>246</v>
      </c>
      <c r="B2274" s="46" t="s">
        <v>247</v>
      </c>
      <c r="C2274" s="47"/>
      <c r="D2274" s="47"/>
      <c r="E2274" s="125"/>
      <c r="F2274" s="47"/>
    </row>
    <row r="2275" spans="1:6" hidden="1" x14ac:dyDescent="0.25">
      <c r="A2275" s="51" t="s">
        <v>248</v>
      </c>
      <c r="B2275" s="46" t="s">
        <v>249</v>
      </c>
      <c r="C2275" s="47"/>
      <c r="D2275" s="47"/>
      <c r="E2275" s="125"/>
      <c r="F2275" s="47"/>
    </row>
    <row r="2276" spans="1:6" hidden="1" x14ac:dyDescent="0.25">
      <c r="A2276" s="51" t="s">
        <v>250</v>
      </c>
      <c r="B2276" s="46" t="s">
        <v>251</v>
      </c>
      <c r="C2276" s="47"/>
      <c r="D2276" s="47"/>
      <c r="E2276" s="125"/>
      <c r="F2276" s="47"/>
    </row>
    <row r="2277" spans="1:6" hidden="1" x14ac:dyDescent="0.25">
      <c r="A2277" s="51" t="s">
        <v>252</v>
      </c>
      <c r="B2277" s="46" t="s">
        <v>253</v>
      </c>
      <c r="C2277" s="47"/>
      <c r="D2277" s="47"/>
      <c r="E2277" s="125"/>
      <c r="F2277" s="47"/>
    </row>
    <row r="2278" spans="1:6" hidden="1" x14ac:dyDescent="0.25">
      <c r="A2278" s="51" t="s">
        <v>254</v>
      </c>
      <c r="B2278" s="46" t="s">
        <v>255</v>
      </c>
      <c r="C2278" s="47"/>
      <c r="D2278" s="47"/>
      <c r="E2278" s="125"/>
      <c r="F2278" s="47"/>
    </row>
    <row r="2279" spans="1:6" hidden="1" x14ac:dyDescent="0.25">
      <c r="A2279" s="51" t="s">
        <v>256</v>
      </c>
      <c r="B2279" s="46" t="s">
        <v>257</v>
      </c>
      <c r="C2279" s="47"/>
      <c r="D2279" s="47"/>
      <c r="E2279" s="125"/>
      <c r="F2279" s="47"/>
    </row>
    <row r="2280" spans="1:6" hidden="1" x14ac:dyDescent="0.25">
      <c r="A2280" s="51" t="s">
        <v>258</v>
      </c>
      <c r="B2280" s="46" t="s">
        <v>259</v>
      </c>
      <c r="C2280" s="47"/>
      <c r="D2280" s="47"/>
      <c r="E2280" s="125"/>
      <c r="F2280" s="47"/>
    </row>
    <row r="2281" spans="1:6" hidden="1" x14ac:dyDescent="0.25">
      <c r="A2281" s="51" t="s">
        <v>260</v>
      </c>
      <c r="B2281" s="46" t="s">
        <v>261</v>
      </c>
      <c r="C2281" s="47"/>
      <c r="D2281" s="47"/>
      <c r="E2281" s="125"/>
      <c r="F2281" s="47"/>
    </row>
    <row r="2282" spans="1:6" hidden="1" x14ac:dyDescent="0.25">
      <c r="A2282" s="51" t="s">
        <v>264</v>
      </c>
      <c r="B2282" s="46" t="s">
        <v>263</v>
      </c>
      <c r="C2282" s="47"/>
      <c r="D2282" s="47"/>
      <c r="E2282" s="125"/>
      <c r="F2282" s="47"/>
    </row>
    <row r="2283" spans="1:6" ht="25.5" hidden="1" x14ac:dyDescent="0.25">
      <c r="A2283" s="51" t="s">
        <v>267</v>
      </c>
      <c r="B2283" s="46" t="s">
        <v>268</v>
      </c>
      <c r="C2283" s="47"/>
      <c r="D2283" s="47"/>
      <c r="E2283" s="125"/>
      <c r="F2283" s="47"/>
    </row>
    <row r="2284" spans="1:6" hidden="1" x14ac:dyDescent="0.25">
      <c r="A2284" s="51" t="s">
        <v>269</v>
      </c>
      <c r="B2284" s="46" t="s">
        <v>270</v>
      </c>
      <c r="C2284" s="47"/>
      <c r="D2284" s="47"/>
      <c r="E2284" s="125"/>
      <c r="F2284" s="47"/>
    </row>
    <row r="2285" spans="1:6" hidden="1" x14ac:dyDescent="0.25">
      <c r="A2285" s="51" t="s">
        <v>271</v>
      </c>
      <c r="B2285" s="46" t="s">
        <v>272</v>
      </c>
      <c r="C2285" s="47"/>
      <c r="D2285" s="47"/>
      <c r="E2285" s="125"/>
      <c r="F2285" s="47"/>
    </row>
    <row r="2286" spans="1:6" hidden="1" x14ac:dyDescent="0.25">
      <c r="A2286" s="51" t="s">
        <v>273</v>
      </c>
      <c r="B2286" s="46" t="s">
        <v>274</v>
      </c>
      <c r="C2286" s="47"/>
      <c r="D2286" s="47"/>
      <c r="E2286" s="125"/>
      <c r="F2286" s="47"/>
    </row>
    <row r="2287" spans="1:6" hidden="1" x14ac:dyDescent="0.25">
      <c r="A2287" s="51" t="s">
        <v>275</v>
      </c>
      <c r="B2287" s="46" t="s">
        <v>276</v>
      </c>
      <c r="C2287" s="47"/>
      <c r="D2287" s="47"/>
      <c r="E2287" s="125"/>
      <c r="F2287" s="47"/>
    </row>
    <row r="2288" spans="1:6" hidden="1" x14ac:dyDescent="0.25">
      <c r="A2288" s="51" t="s">
        <v>279</v>
      </c>
      <c r="B2288" s="46" t="s">
        <v>266</v>
      </c>
      <c r="C2288" s="47"/>
      <c r="D2288" s="47"/>
      <c r="E2288" s="125"/>
      <c r="F2288" s="47"/>
    </row>
    <row r="2289" spans="1:6" hidden="1" x14ac:dyDescent="0.25">
      <c r="A2289" s="65" t="s">
        <v>280</v>
      </c>
      <c r="B2289" s="46" t="s">
        <v>281</v>
      </c>
      <c r="C2289" s="74">
        <v>5320</v>
      </c>
      <c r="D2289" s="74"/>
      <c r="E2289" s="124"/>
      <c r="F2289" s="75">
        <f>+E2289/C2289*100</f>
        <v>0</v>
      </c>
    </row>
    <row r="2290" spans="1:6" hidden="1" x14ac:dyDescent="0.25">
      <c r="A2290" s="51" t="s">
        <v>290</v>
      </c>
      <c r="B2290" s="46" t="s">
        <v>291</v>
      </c>
      <c r="C2290" s="47"/>
      <c r="D2290" s="47"/>
      <c r="E2290" s="125"/>
      <c r="F2290" s="47"/>
    </row>
    <row r="2291" spans="1:6" ht="25.5" hidden="1" x14ac:dyDescent="0.25">
      <c r="A2291" s="51" t="s">
        <v>292</v>
      </c>
      <c r="B2291" s="46" t="s">
        <v>293</v>
      </c>
      <c r="C2291" s="47"/>
      <c r="D2291" s="47"/>
      <c r="E2291" s="125"/>
      <c r="F2291" s="47"/>
    </row>
    <row r="2292" spans="1:6" hidden="1" x14ac:dyDescent="0.25">
      <c r="A2292" s="51" t="s">
        <v>294</v>
      </c>
      <c r="B2292" s="46" t="s">
        <v>295</v>
      </c>
      <c r="C2292" s="47"/>
      <c r="D2292" s="47"/>
      <c r="E2292" s="125"/>
      <c r="F2292" s="47"/>
    </row>
    <row r="2293" spans="1:6" hidden="1" x14ac:dyDescent="0.25">
      <c r="A2293" s="51" t="s">
        <v>296</v>
      </c>
      <c r="B2293" s="46" t="s">
        <v>297</v>
      </c>
      <c r="C2293" s="47"/>
      <c r="D2293" s="47"/>
      <c r="E2293" s="125"/>
      <c r="F2293" s="47"/>
    </row>
    <row r="2294" spans="1:6" ht="25.5" hidden="1" x14ac:dyDescent="0.25">
      <c r="A2294" s="65" t="s">
        <v>342</v>
      </c>
      <c r="B2294" s="46" t="s">
        <v>343</v>
      </c>
      <c r="C2294" s="74">
        <v>52910</v>
      </c>
      <c r="D2294" s="74"/>
      <c r="E2294" s="124"/>
      <c r="F2294" s="75">
        <f>+E2294/C2294*100</f>
        <v>0</v>
      </c>
    </row>
    <row r="2295" spans="1:6" hidden="1" x14ac:dyDescent="0.25">
      <c r="A2295" s="51" t="s">
        <v>352</v>
      </c>
      <c r="B2295" s="46" t="s">
        <v>353</v>
      </c>
      <c r="C2295" s="47"/>
      <c r="D2295" s="47"/>
      <c r="E2295" s="125"/>
      <c r="F2295" s="47"/>
    </row>
    <row r="2296" spans="1:6" ht="25.5" hidden="1" x14ac:dyDescent="0.25">
      <c r="A2296" s="65" t="s">
        <v>387</v>
      </c>
      <c r="B2296" s="46" t="s">
        <v>388</v>
      </c>
      <c r="C2296" s="74">
        <v>6636</v>
      </c>
      <c r="D2296" s="74"/>
      <c r="E2296" s="126"/>
      <c r="F2296" s="76"/>
    </row>
    <row r="2297" spans="1:6" ht="25.5" hidden="1" x14ac:dyDescent="0.25">
      <c r="A2297" s="65" t="s">
        <v>399</v>
      </c>
      <c r="B2297" s="46" t="s">
        <v>400</v>
      </c>
      <c r="C2297" s="74">
        <v>128910</v>
      </c>
      <c r="D2297" s="74"/>
      <c r="E2297" s="124"/>
      <c r="F2297" s="75">
        <f>+E2297/C2297*100</f>
        <v>0</v>
      </c>
    </row>
    <row r="2298" spans="1:6" hidden="1" x14ac:dyDescent="0.25">
      <c r="A2298" s="51" t="s">
        <v>409</v>
      </c>
      <c r="B2298" s="46" t="s">
        <v>173</v>
      </c>
      <c r="C2298" s="47"/>
      <c r="D2298" s="47"/>
      <c r="E2298" s="125"/>
      <c r="F2298" s="47"/>
    </row>
    <row r="2299" spans="1:6" hidden="1" x14ac:dyDescent="0.25">
      <c r="A2299" s="51" t="s">
        <v>410</v>
      </c>
      <c r="B2299" s="46" t="s">
        <v>411</v>
      </c>
      <c r="C2299" s="47"/>
      <c r="D2299" s="47"/>
      <c r="E2299" s="125"/>
      <c r="F2299" s="47"/>
    </row>
    <row r="2300" spans="1:6" hidden="1" x14ac:dyDescent="0.25">
      <c r="A2300" s="51" t="s">
        <v>412</v>
      </c>
      <c r="B2300" s="46" t="s">
        <v>174</v>
      </c>
      <c r="C2300" s="47"/>
      <c r="D2300" s="47"/>
      <c r="E2300" s="125"/>
      <c r="F2300" s="47"/>
    </row>
    <row r="2301" spans="1:6" hidden="1" x14ac:dyDescent="0.25">
      <c r="A2301" s="51" t="s">
        <v>413</v>
      </c>
      <c r="B2301" s="46" t="s">
        <v>414</v>
      </c>
      <c r="C2301" s="47"/>
      <c r="D2301" s="47"/>
      <c r="E2301" s="125"/>
      <c r="F2301" s="47"/>
    </row>
    <row r="2302" spans="1:6" hidden="1" x14ac:dyDescent="0.25">
      <c r="A2302" s="51" t="s">
        <v>415</v>
      </c>
      <c r="B2302" s="46" t="s">
        <v>416</v>
      </c>
      <c r="C2302" s="47"/>
      <c r="D2302" s="47"/>
      <c r="E2302" s="125"/>
      <c r="F2302" s="47"/>
    </row>
    <row r="2303" spans="1:6" hidden="1" x14ac:dyDescent="0.25">
      <c r="A2303" s="51" t="s">
        <v>418</v>
      </c>
      <c r="B2303" s="46" t="s">
        <v>178</v>
      </c>
      <c r="C2303" s="47"/>
      <c r="D2303" s="47"/>
      <c r="E2303" s="125"/>
      <c r="F2303" s="47"/>
    </row>
    <row r="2304" spans="1:6" hidden="1" x14ac:dyDescent="0.25">
      <c r="A2304" s="51" t="s">
        <v>425</v>
      </c>
      <c r="B2304" s="46" t="s">
        <v>426</v>
      </c>
      <c r="C2304" s="47"/>
      <c r="D2304" s="47"/>
      <c r="E2304" s="125"/>
      <c r="F2304" s="47"/>
    </row>
    <row r="2305" spans="1:6" hidden="1" x14ac:dyDescent="0.25">
      <c r="A2305" s="51" t="s">
        <v>438</v>
      </c>
      <c r="B2305" s="46" t="s">
        <v>439</v>
      </c>
      <c r="C2305" s="47"/>
      <c r="D2305" s="47"/>
      <c r="E2305" s="125"/>
      <c r="F2305" s="47"/>
    </row>
    <row r="2306" spans="1:6" ht="25.5" hidden="1" x14ac:dyDescent="0.25">
      <c r="A2306" s="65" t="s">
        <v>456</v>
      </c>
      <c r="B2306" s="46" t="s">
        <v>457</v>
      </c>
      <c r="C2306" s="76"/>
      <c r="D2306" s="76"/>
      <c r="E2306" s="124"/>
      <c r="F2306" s="76"/>
    </row>
    <row r="2307" spans="1:6" hidden="1" x14ac:dyDescent="0.25">
      <c r="A2307" s="51" t="s">
        <v>460</v>
      </c>
      <c r="B2307" s="46" t="s">
        <v>459</v>
      </c>
      <c r="C2307" s="47"/>
      <c r="D2307" s="47"/>
      <c r="E2307" s="125"/>
      <c r="F2307" s="47"/>
    </row>
    <row r="2308" spans="1:6" hidden="1" x14ac:dyDescent="0.25">
      <c r="A2308" s="48" t="s">
        <v>489</v>
      </c>
      <c r="B2308" s="46" t="s">
        <v>490</v>
      </c>
      <c r="C2308" s="74">
        <v>335960</v>
      </c>
      <c r="D2308" s="74"/>
      <c r="E2308" s="124"/>
      <c r="F2308" s="75">
        <f t="shared" ref="F2308:F2309" si="66">+E2308/C2308*100</f>
        <v>0</v>
      </c>
    </row>
    <row r="2309" spans="1:6" hidden="1" x14ac:dyDescent="0.25">
      <c r="A2309" s="65" t="s">
        <v>193</v>
      </c>
      <c r="B2309" s="46" t="s">
        <v>194</v>
      </c>
      <c r="C2309" s="74">
        <v>90153</v>
      </c>
      <c r="D2309" s="74"/>
      <c r="E2309" s="124"/>
      <c r="F2309" s="75">
        <f t="shared" si="66"/>
        <v>0</v>
      </c>
    </row>
    <row r="2310" spans="1:6" hidden="1" x14ac:dyDescent="0.25">
      <c r="A2310" s="51" t="s">
        <v>197</v>
      </c>
      <c r="B2310" s="46" t="s">
        <v>198</v>
      </c>
      <c r="C2310" s="47"/>
      <c r="D2310" s="47"/>
      <c r="E2310" s="125"/>
      <c r="F2310" s="47"/>
    </row>
    <row r="2311" spans="1:6" hidden="1" x14ac:dyDescent="0.25">
      <c r="A2311" s="51" t="s">
        <v>201</v>
      </c>
      <c r="B2311" s="46" t="s">
        <v>202</v>
      </c>
      <c r="C2311" s="47"/>
      <c r="D2311" s="47"/>
      <c r="E2311" s="125"/>
      <c r="F2311" s="47"/>
    </row>
    <row r="2312" spans="1:6" hidden="1" x14ac:dyDescent="0.25">
      <c r="A2312" s="51" t="s">
        <v>207</v>
      </c>
      <c r="B2312" s="46" t="s">
        <v>206</v>
      </c>
      <c r="C2312" s="47"/>
      <c r="D2312" s="47"/>
      <c r="E2312" s="125"/>
      <c r="F2312" s="47"/>
    </row>
    <row r="2313" spans="1:6" hidden="1" x14ac:dyDescent="0.25">
      <c r="A2313" s="51" t="s">
        <v>212</v>
      </c>
      <c r="B2313" s="46" t="s">
        <v>213</v>
      </c>
      <c r="C2313" s="47"/>
      <c r="D2313" s="47"/>
      <c r="E2313" s="125"/>
      <c r="F2313" s="47"/>
    </row>
    <row r="2314" spans="1:6" hidden="1" x14ac:dyDescent="0.25">
      <c r="A2314" s="65" t="s">
        <v>216</v>
      </c>
      <c r="B2314" s="46" t="s">
        <v>217</v>
      </c>
      <c r="C2314" s="74">
        <v>209403</v>
      </c>
      <c r="D2314" s="74"/>
      <c r="E2314" s="124"/>
      <c r="F2314" s="75">
        <f>+E2314/C2314*100</f>
        <v>0</v>
      </c>
    </row>
    <row r="2315" spans="1:6" hidden="1" x14ac:dyDescent="0.25">
      <c r="A2315" s="51" t="s">
        <v>220</v>
      </c>
      <c r="B2315" s="46" t="s">
        <v>221</v>
      </c>
      <c r="C2315" s="47"/>
      <c r="D2315" s="47"/>
      <c r="E2315" s="125"/>
      <c r="F2315" s="47"/>
    </row>
    <row r="2316" spans="1:6" ht="25.5" hidden="1" x14ac:dyDescent="0.25">
      <c r="A2316" s="51" t="s">
        <v>222</v>
      </c>
      <c r="B2316" s="46" t="s">
        <v>223</v>
      </c>
      <c r="C2316" s="47"/>
      <c r="D2316" s="47"/>
      <c r="E2316" s="125"/>
      <c r="F2316" s="47"/>
    </row>
    <row r="2317" spans="1:6" hidden="1" x14ac:dyDescent="0.25">
      <c r="A2317" s="51" t="s">
        <v>224</v>
      </c>
      <c r="B2317" s="46" t="s">
        <v>225</v>
      </c>
      <c r="C2317" s="47"/>
      <c r="D2317" s="47"/>
      <c r="E2317" s="125"/>
      <c r="F2317" s="47"/>
    </row>
    <row r="2318" spans="1:6" hidden="1" x14ac:dyDescent="0.25">
      <c r="A2318" s="51" t="s">
        <v>230</v>
      </c>
      <c r="B2318" s="46" t="s">
        <v>231</v>
      </c>
      <c r="C2318" s="47"/>
      <c r="D2318" s="47"/>
      <c r="E2318" s="125"/>
      <c r="F2318" s="47"/>
    </row>
    <row r="2319" spans="1:6" hidden="1" x14ac:dyDescent="0.25">
      <c r="A2319" s="51" t="s">
        <v>232</v>
      </c>
      <c r="B2319" s="46" t="s">
        <v>233</v>
      </c>
      <c r="C2319" s="47"/>
      <c r="D2319" s="47"/>
      <c r="E2319" s="125"/>
      <c r="F2319" s="47"/>
    </row>
    <row r="2320" spans="1:6" hidden="1" x14ac:dyDescent="0.25">
      <c r="A2320" s="51" t="s">
        <v>234</v>
      </c>
      <c r="B2320" s="46" t="s">
        <v>235</v>
      </c>
      <c r="C2320" s="47"/>
      <c r="D2320" s="47"/>
      <c r="E2320" s="125"/>
      <c r="F2320" s="47"/>
    </row>
    <row r="2321" spans="1:6" ht="25.5" hidden="1" x14ac:dyDescent="0.25">
      <c r="A2321" s="51" t="s">
        <v>236</v>
      </c>
      <c r="B2321" s="46" t="s">
        <v>237</v>
      </c>
      <c r="C2321" s="47"/>
      <c r="D2321" s="47"/>
      <c r="E2321" s="125"/>
      <c r="F2321" s="47"/>
    </row>
    <row r="2322" spans="1:6" hidden="1" x14ac:dyDescent="0.25">
      <c r="A2322" s="51" t="s">
        <v>238</v>
      </c>
      <c r="B2322" s="46" t="s">
        <v>239</v>
      </c>
      <c r="C2322" s="47"/>
      <c r="D2322" s="47"/>
      <c r="E2322" s="125"/>
      <c r="F2322" s="47"/>
    </row>
    <row r="2323" spans="1:6" hidden="1" x14ac:dyDescent="0.25">
      <c r="A2323" s="51" t="s">
        <v>240</v>
      </c>
      <c r="B2323" s="46" t="s">
        <v>241</v>
      </c>
      <c r="C2323" s="47"/>
      <c r="D2323" s="47"/>
      <c r="E2323" s="125"/>
      <c r="F2323" s="47"/>
    </row>
    <row r="2324" spans="1:6" hidden="1" x14ac:dyDescent="0.25">
      <c r="A2324" s="51" t="s">
        <v>244</v>
      </c>
      <c r="B2324" s="46" t="s">
        <v>245</v>
      </c>
      <c r="C2324" s="47"/>
      <c r="D2324" s="47"/>
      <c r="E2324" s="125"/>
      <c r="F2324" s="47"/>
    </row>
    <row r="2325" spans="1:6" hidden="1" x14ac:dyDescent="0.25">
      <c r="A2325" s="51" t="s">
        <v>246</v>
      </c>
      <c r="B2325" s="46" t="s">
        <v>247</v>
      </c>
      <c r="C2325" s="47"/>
      <c r="D2325" s="47"/>
      <c r="E2325" s="125"/>
      <c r="F2325" s="47"/>
    </row>
    <row r="2326" spans="1:6" hidden="1" x14ac:dyDescent="0.25">
      <c r="A2326" s="51" t="s">
        <v>252</v>
      </c>
      <c r="B2326" s="46" t="s">
        <v>253</v>
      </c>
      <c r="C2326" s="47"/>
      <c r="D2326" s="47"/>
      <c r="E2326" s="125"/>
      <c r="F2326" s="47"/>
    </row>
    <row r="2327" spans="1:6" hidden="1" x14ac:dyDescent="0.25">
      <c r="A2327" s="51" t="s">
        <v>256</v>
      </c>
      <c r="B2327" s="46" t="s">
        <v>257</v>
      </c>
      <c r="C2327" s="47"/>
      <c r="D2327" s="47"/>
      <c r="E2327" s="125"/>
      <c r="F2327" s="47"/>
    </row>
    <row r="2328" spans="1:6" hidden="1" x14ac:dyDescent="0.25">
      <c r="A2328" s="51" t="s">
        <v>258</v>
      </c>
      <c r="B2328" s="46" t="s">
        <v>259</v>
      </c>
      <c r="C2328" s="47"/>
      <c r="D2328" s="47"/>
      <c r="E2328" s="125"/>
      <c r="F2328" s="47"/>
    </row>
    <row r="2329" spans="1:6" hidden="1" x14ac:dyDescent="0.25">
      <c r="A2329" s="51" t="s">
        <v>260</v>
      </c>
      <c r="B2329" s="46" t="s">
        <v>261</v>
      </c>
      <c r="C2329" s="47"/>
      <c r="D2329" s="47"/>
      <c r="E2329" s="125"/>
      <c r="F2329" s="47"/>
    </row>
    <row r="2330" spans="1:6" hidden="1" x14ac:dyDescent="0.25">
      <c r="A2330" s="51" t="s">
        <v>264</v>
      </c>
      <c r="B2330" s="46" t="s">
        <v>263</v>
      </c>
      <c r="C2330" s="47"/>
      <c r="D2330" s="47"/>
      <c r="E2330" s="125"/>
      <c r="F2330" s="47"/>
    </row>
    <row r="2331" spans="1:6" hidden="1" x14ac:dyDescent="0.25">
      <c r="A2331" s="51" t="s">
        <v>271</v>
      </c>
      <c r="B2331" s="46" t="s">
        <v>272</v>
      </c>
      <c r="C2331" s="47"/>
      <c r="D2331" s="47"/>
      <c r="E2331" s="125"/>
      <c r="F2331" s="47"/>
    </row>
    <row r="2332" spans="1:6" hidden="1" x14ac:dyDescent="0.25">
      <c r="A2332" s="51" t="s">
        <v>273</v>
      </c>
      <c r="B2332" s="46" t="s">
        <v>274</v>
      </c>
      <c r="C2332" s="47"/>
      <c r="D2332" s="47"/>
      <c r="E2332" s="125"/>
      <c r="F2332" s="47"/>
    </row>
    <row r="2333" spans="1:6" hidden="1" x14ac:dyDescent="0.25">
      <c r="A2333" s="51" t="s">
        <v>275</v>
      </c>
      <c r="B2333" s="46" t="s">
        <v>276</v>
      </c>
      <c r="C2333" s="47"/>
      <c r="D2333" s="47"/>
      <c r="E2333" s="125"/>
      <c r="F2333" s="47"/>
    </row>
    <row r="2334" spans="1:6" hidden="1" x14ac:dyDescent="0.25">
      <c r="A2334" s="65" t="s">
        <v>280</v>
      </c>
      <c r="B2334" s="46" t="s">
        <v>281</v>
      </c>
      <c r="C2334" s="74">
        <v>5932</v>
      </c>
      <c r="D2334" s="74"/>
      <c r="E2334" s="124"/>
      <c r="F2334" s="75">
        <f>+E2334/C2334*100</f>
        <v>0</v>
      </c>
    </row>
    <row r="2335" spans="1:6" hidden="1" x14ac:dyDescent="0.25">
      <c r="A2335" s="51" t="s">
        <v>290</v>
      </c>
      <c r="B2335" s="46" t="s">
        <v>291</v>
      </c>
      <c r="C2335" s="47"/>
      <c r="D2335" s="47"/>
      <c r="E2335" s="125"/>
      <c r="F2335" s="47"/>
    </row>
    <row r="2336" spans="1:6" ht="25.5" hidden="1" x14ac:dyDescent="0.25">
      <c r="A2336" s="65" t="s">
        <v>342</v>
      </c>
      <c r="B2336" s="46" t="s">
        <v>343</v>
      </c>
      <c r="C2336" s="74">
        <v>5367</v>
      </c>
      <c r="D2336" s="74"/>
      <c r="E2336" s="124"/>
      <c r="F2336" s="75">
        <f>+E2336/C2336*100</f>
        <v>0</v>
      </c>
    </row>
    <row r="2337" spans="1:6" hidden="1" x14ac:dyDescent="0.25">
      <c r="A2337" s="51" t="s">
        <v>352</v>
      </c>
      <c r="B2337" s="46" t="s">
        <v>353</v>
      </c>
      <c r="C2337" s="47"/>
      <c r="D2337" s="47"/>
      <c r="E2337" s="125"/>
      <c r="F2337" s="47"/>
    </row>
    <row r="2338" spans="1:6" hidden="1" x14ac:dyDescent="0.25">
      <c r="A2338" s="65" t="s">
        <v>358</v>
      </c>
      <c r="B2338" s="46" t="s">
        <v>359</v>
      </c>
      <c r="C2338" s="74"/>
      <c r="D2338" s="74"/>
      <c r="E2338" s="126"/>
      <c r="F2338" s="76"/>
    </row>
    <row r="2339" spans="1:6" ht="25.5" hidden="1" x14ac:dyDescent="0.25">
      <c r="A2339" s="65" t="s">
        <v>399</v>
      </c>
      <c r="B2339" s="46" t="s">
        <v>400</v>
      </c>
      <c r="C2339" s="74">
        <v>25105</v>
      </c>
      <c r="D2339" s="74"/>
      <c r="E2339" s="124"/>
      <c r="F2339" s="75">
        <f>+E2339/C2339*100</f>
        <v>0</v>
      </c>
    </row>
    <row r="2340" spans="1:6" hidden="1" x14ac:dyDescent="0.25">
      <c r="A2340" s="51" t="s">
        <v>413</v>
      </c>
      <c r="B2340" s="46" t="s">
        <v>414</v>
      </c>
      <c r="C2340" s="47"/>
      <c r="D2340" s="47"/>
      <c r="E2340" s="125"/>
      <c r="F2340" s="47"/>
    </row>
    <row r="2341" spans="1:6" hidden="1" x14ac:dyDescent="0.25">
      <c r="A2341" s="51" t="s">
        <v>418</v>
      </c>
      <c r="B2341" s="46" t="s">
        <v>178</v>
      </c>
      <c r="C2341" s="47"/>
      <c r="D2341" s="47"/>
      <c r="E2341" s="125"/>
      <c r="F2341" s="47"/>
    </row>
    <row r="2342" spans="1:6" hidden="1" x14ac:dyDescent="0.25">
      <c r="A2342" s="51" t="s">
        <v>425</v>
      </c>
      <c r="B2342" s="46" t="s">
        <v>426</v>
      </c>
      <c r="C2342" s="47"/>
      <c r="D2342" s="47"/>
      <c r="E2342" s="125"/>
      <c r="F2342" s="47"/>
    </row>
    <row r="2343" spans="1:6" hidden="1" x14ac:dyDescent="0.25">
      <c r="A2343" s="51" t="s">
        <v>438</v>
      </c>
      <c r="B2343" s="46" t="s">
        <v>439</v>
      </c>
      <c r="C2343" s="47"/>
      <c r="D2343" s="47"/>
      <c r="E2343" s="125"/>
      <c r="F2343" s="47"/>
    </row>
    <row r="2344" spans="1:6" hidden="1" x14ac:dyDescent="0.25">
      <c r="A2344" s="48" t="s">
        <v>498</v>
      </c>
      <c r="B2344" s="46" t="s">
        <v>497</v>
      </c>
      <c r="C2344" s="74">
        <v>9654</v>
      </c>
      <c r="D2344" s="74"/>
      <c r="E2344" s="124"/>
      <c r="F2344" s="75">
        <f t="shared" ref="F2344:F2345" si="67">+E2344/C2344*100</f>
        <v>0</v>
      </c>
    </row>
    <row r="2345" spans="1:6" hidden="1" x14ac:dyDescent="0.25">
      <c r="A2345" s="65" t="s">
        <v>216</v>
      </c>
      <c r="B2345" s="46" t="s">
        <v>217</v>
      </c>
      <c r="C2345" s="74">
        <v>4345</v>
      </c>
      <c r="D2345" s="74"/>
      <c r="E2345" s="124"/>
      <c r="F2345" s="75">
        <f t="shared" si="67"/>
        <v>0</v>
      </c>
    </row>
    <row r="2346" spans="1:6" ht="25.5" hidden="1" x14ac:dyDescent="0.25">
      <c r="A2346" s="51" t="s">
        <v>222</v>
      </c>
      <c r="B2346" s="46" t="s">
        <v>223</v>
      </c>
      <c r="C2346" s="47"/>
      <c r="D2346" s="47"/>
      <c r="E2346" s="125"/>
      <c r="F2346" s="47"/>
    </row>
    <row r="2347" spans="1:6" hidden="1" x14ac:dyDescent="0.25">
      <c r="A2347" s="51" t="s">
        <v>230</v>
      </c>
      <c r="B2347" s="46" t="s">
        <v>231</v>
      </c>
      <c r="C2347" s="47"/>
      <c r="D2347" s="47"/>
      <c r="E2347" s="125"/>
      <c r="F2347" s="47"/>
    </row>
    <row r="2348" spans="1:6" hidden="1" x14ac:dyDescent="0.25">
      <c r="A2348" s="51" t="s">
        <v>256</v>
      </c>
      <c r="B2348" s="46" t="s">
        <v>257</v>
      </c>
      <c r="C2348" s="47"/>
      <c r="D2348" s="47"/>
      <c r="E2348" s="125"/>
      <c r="F2348" s="47"/>
    </row>
    <row r="2349" spans="1:6" hidden="1" x14ac:dyDescent="0.25">
      <c r="A2349" s="51" t="s">
        <v>260</v>
      </c>
      <c r="B2349" s="46" t="s">
        <v>261</v>
      </c>
      <c r="C2349" s="47"/>
      <c r="D2349" s="47"/>
      <c r="E2349" s="125"/>
      <c r="F2349" s="47"/>
    </row>
    <row r="2350" spans="1:6" hidden="1" x14ac:dyDescent="0.25">
      <c r="A2350" s="51" t="s">
        <v>271</v>
      </c>
      <c r="B2350" s="46" t="s">
        <v>272</v>
      </c>
      <c r="C2350" s="47"/>
      <c r="D2350" s="47"/>
      <c r="E2350" s="125"/>
      <c r="F2350" s="47"/>
    </row>
    <row r="2351" spans="1:6" hidden="1" x14ac:dyDescent="0.25">
      <c r="A2351" s="51" t="s">
        <v>275</v>
      </c>
      <c r="B2351" s="46" t="s">
        <v>276</v>
      </c>
      <c r="C2351" s="47"/>
      <c r="D2351" s="47"/>
      <c r="E2351" s="125"/>
      <c r="F2351" s="47"/>
    </row>
    <row r="2352" spans="1:6" hidden="1" x14ac:dyDescent="0.25">
      <c r="A2352" s="51" t="s">
        <v>279</v>
      </c>
      <c r="B2352" s="46" t="s">
        <v>266</v>
      </c>
      <c r="C2352" s="47"/>
      <c r="D2352" s="47"/>
      <c r="E2352" s="125"/>
      <c r="F2352" s="47"/>
    </row>
    <row r="2353" spans="1:6" ht="25.5" hidden="1" x14ac:dyDescent="0.25">
      <c r="A2353" s="65" t="s">
        <v>342</v>
      </c>
      <c r="B2353" s="46" t="s">
        <v>343</v>
      </c>
      <c r="C2353" s="74">
        <v>5309</v>
      </c>
      <c r="D2353" s="74"/>
      <c r="E2353" s="124"/>
      <c r="F2353" s="75">
        <f>+E2353/C2353*100</f>
        <v>0</v>
      </c>
    </row>
    <row r="2354" spans="1:6" hidden="1" x14ac:dyDescent="0.25">
      <c r="A2354" s="51" t="s">
        <v>352</v>
      </c>
      <c r="B2354" s="46" t="s">
        <v>353</v>
      </c>
      <c r="C2354" s="47"/>
      <c r="D2354" s="47"/>
      <c r="E2354" s="125"/>
      <c r="F2354" s="47"/>
    </row>
    <row r="2355" spans="1:6" ht="25.5" hidden="1" x14ac:dyDescent="0.25">
      <c r="A2355" s="48" t="s">
        <v>152</v>
      </c>
      <c r="B2355" s="46" t="s">
        <v>499</v>
      </c>
      <c r="C2355" s="74">
        <v>1327</v>
      </c>
      <c r="D2355" s="74"/>
      <c r="E2355" s="126"/>
      <c r="F2355" s="76"/>
    </row>
    <row r="2356" spans="1:6" hidden="1" x14ac:dyDescent="0.25">
      <c r="A2356" s="65" t="s">
        <v>216</v>
      </c>
      <c r="B2356" s="46" t="s">
        <v>217</v>
      </c>
      <c r="C2356" s="74">
        <v>1327</v>
      </c>
      <c r="D2356" s="74"/>
      <c r="E2356" s="126"/>
      <c r="F2356" s="76"/>
    </row>
    <row r="2357" spans="1:6" ht="38.25" hidden="1" x14ac:dyDescent="0.25">
      <c r="A2357" s="72" t="s">
        <v>644</v>
      </c>
      <c r="B2357" s="73" t="s">
        <v>645</v>
      </c>
      <c r="C2357" s="121">
        <v>1315268</v>
      </c>
      <c r="D2357" s="60"/>
      <c r="E2357" s="123"/>
      <c r="F2357" s="75">
        <f t="shared" ref="F2357:F2359" si="68">+E2357/C2357*100</f>
        <v>0</v>
      </c>
    </row>
    <row r="2358" spans="1:6" hidden="1" x14ac:dyDescent="0.25">
      <c r="A2358" s="48" t="s">
        <v>193</v>
      </c>
      <c r="B2358" s="46" t="s">
        <v>482</v>
      </c>
      <c r="C2358" s="74">
        <v>800000</v>
      </c>
      <c r="D2358" s="74"/>
      <c r="E2358" s="124"/>
      <c r="F2358" s="75">
        <f t="shared" si="68"/>
        <v>0</v>
      </c>
    </row>
    <row r="2359" spans="1:6" hidden="1" x14ac:dyDescent="0.25">
      <c r="A2359" s="65" t="s">
        <v>193</v>
      </c>
      <c r="B2359" s="46" t="s">
        <v>194</v>
      </c>
      <c r="C2359" s="74">
        <v>248000</v>
      </c>
      <c r="D2359" s="74"/>
      <c r="E2359" s="124"/>
      <c r="F2359" s="75">
        <f t="shared" si="68"/>
        <v>0</v>
      </c>
    </row>
    <row r="2360" spans="1:6" hidden="1" x14ac:dyDescent="0.25">
      <c r="A2360" s="51" t="s">
        <v>197</v>
      </c>
      <c r="B2360" s="46" t="s">
        <v>198</v>
      </c>
      <c r="C2360" s="47"/>
      <c r="D2360" s="47"/>
      <c r="E2360" s="125"/>
      <c r="F2360" s="47"/>
    </row>
    <row r="2361" spans="1:6" hidden="1" x14ac:dyDescent="0.25">
      <c r="A2361" s="51" t="s">
        <v>199</v>
      </c>
      <c r="B2361" s="46" t="s">
        <v>200</v>
      </c>
      <c r="C2361" s="47"/>
      <c r="D2361" s="47"/>
      <c r="E2361" s="125"/>
      <c r="F2361" s="47"/>
    </row>
    <row r="2362" spans="1:6" hidden="1" x14ac:dyDescent="0.25">
      <c r="A2362" s="51" t="s">
        <v>207</v>
      </c>
      <c r="B2362" s="46" t="s">
        <v>206</v>
      </c>
      <c r="C2362" s="47"/>
      <c r="D2362" s="47"/>
      <c r="E2362" s="125"/>
      <c r="F2362" s="47"/>
    </row>
    <row r="2363" spans="1:6" hidden="1" x14ac:dyDescent="0.25">
      <c r="A2363" s="51" t="s">
        <v>210</v>
      </c>
      <c r="B2363" s="46" t="s">
        <v>211</v>
      </c>
      <c r="C2363" s="47"/>
      <c r="D2363" s="47"/>
      <c r="E2363" s="125"/>
      <c r="F2363" s="47"/>
    </row>
    <row r="2364" spans="1:6" hidden="1" x14ac:dyDescent="0.25">
      <c r="A2364" s="51" t="s">
        <v>212</v>
      </c>
      <c r="B2364" s="46" t="s">
        <v>213</v>
      </c>
      <c r="C2364" s="47"/>
      <c r="D2364" s="47"/>
      <c r="E2364" s="125"/>
      <c r="F2364" s="47"/>
    </row>
    <row r="2365" spans="1:6" hidden="1" x14ac:dyDescent="0.25">
      <c r="A2365" s="65" t="s">
        <v>216</v>
      </c>
      <c r="B2365" s="46" t="s">
        <v>217</v>
      </c>
      <c r="C2365" s="74">
        <v>531065</v>
      </c>
      <c r="D2365" s="74"/>
      <c r="E2365" s="124"/>
      <c r="F2365" s="75">
        <f>+E2365/C2365*100</f>
        <v>0</v>
      </c>
    </row>
    <row r="2366" spans="1:6" hidden="1" x14ac:dyDescent="0.25">
      <c r="A2366" s="51" t="s">
        <v>220</v>
      </c>
      <c r="B2366" s="46" t="s">
        <v>221</v>
      </c>
      <c r="C2366" s="47"/>
      <c r="D2366" s="47"/>
      <c r="E2366" s="125"/>
      <c r="F2366" s="47"/>
    </row>
    <row r="2367" spans="1:6" ht="25.5" hidden="1" x14ac:dyDescent="0.25">
      <c r="A2367" s="51" t="s">
        <v>222</v>
      </c>
      <c r="B2367" s="46" t="s">
        <v>223</v>
      </c>
      <c r="C2367" s="47"/>
      <c r="D2367" s="47"/>
      <c r="E2367" s="125"/>
      <c r="F2367" s="47"/>
    </row>
    <row r="2368" spans="1:6" hidden="1" x14ac:dyDescent="0.25">
      <c r="A2368" s="51" t="s">
        <v>224</v>
      </c>
      <c r="B2368" s="46" t="s">
        <v>225</v>
      </c>
      <c r="C2368" s="47"/>
      <c r="D2368" s="47"/>
      <c r="E2368" s="125"/>
      <c r="F2368" s="47"/>
    </row>
    <row r="2369" spans="1:6" hidden="1" x14ac:dyDescent="0.25">
      <c r="A2369" s="51" t="s">
        <v>226</v>
      </c>
      <c r="B2369" s="46" t="s">
        <v>227</v>
      </c>
      <c r="C2369" s="47"/>
      <c r="D2369" s="47"/>
      <c r="E2369" s="125"/>
      <c r="F2369" s="47"/>
    </row>
    <row r="2370" spans="1:6" hidden="1" x14ac:dyDescent="0.25">
      <c r="A2370" s="51" t="s">
        <v>230</v>
      </c>
      <c r="B2370" s="46" t="s">
        <v>231</v>
      </c>
      <c r="C2370" s="47"/>
      <c r="D2370" s="47"/>
      <c r="E2370" s="125"/>
      <c r="F2370" s="47"/>
    </row>
    <row r="2371" spans="1:6" hidden="1" x14ac:dyDescent="0.25">
      <c r="A2371" s="51" t="s">
        <v>232</v>
      </c>
      <c r="B2371" s="46" t="s">
        <v>233</v>
      </c>
      <c r="C2371" s="47"/>
      <c r="D2371" s="47"/>
      <c r="E2371" s="125"/>
      <c r="F2371" s="47"/>
    </row>
    <row r="2372" spans="1:6" hidden="1" x14ac:dyDescent="0.25">
      <c r="A2372" s="51" t="s">
        <v>234</v>
      </c>
      <c r="B2372" s="46" t="s">
        <v>235</v>
      </c>
      <c r="C2372" s="47"/>
      <c r="D2372" s="47"/>
      <c r="E2372" s="125"/>
      <c r="F2372" s="47"/>
    </row>
    <row r="2373" spans="1:6" ht="25.5" hidden="1" x14ac:dyDescent="0.25">
      <c r="A2373" s="51" t="s">
        <v>236</v>
      </c>
      <c r="B2373" s="46" t="s">
        <v>237</v>
      </c>
      <c r="C2373" s="47"/>
      <c r="D2373" s="47"/>
      <c r="E2373" s="125"/>
      <c r="F2373" s="47"/>
    </row>
    <row r="2374" spans="1:6" hidden="1" x14ac:dyDescent="0.25">
      <c r="A2374" s="51" t="s">
        <v>238</v>
      </c>
      <c r="B2374" s="46" t="s">
        <v>239</v>
      </c>
      <c r="C2374" s="47"/>
      <c r="D2374" s="47"/>
      <c r="E2374" s="125"/>
      <c r="F2374" s="47"/>
    </row>
    <row r="2375" spans="1:6" hidden="1" x14ac:dyDescent="0.25">
      <c r="A2375" s="51" t="s">
        <v>240</v>
      </c>
      <c r="B2375" s="46" t="s">
        <v>241</v>
      </c>
      <c r="C2375" s="47"/>
      <c r="D2375" s="47"/>
      <c r="E2375" s="125"/>
      <c r="F2375" s="47"/>
    </row>
    <row r="2376" spans="1:6" hidden="1" x14ac:dyDescent="0.25">
      <c r="A2376" s="51" t="s">
        <v>244</v>
      </c>
      <c r="B2376" s="46" t="s">
        <v>245</v>
      </c>
      <c r="C2376" s="47"/>
      <c r="D2376" s="47"/>
      <c r="E2376" s="125"/>
      <c r="F2376" s="47"/>
    </row>
    <row r="2377" spans="1:6" hidden="1" x14ac:dyDescent="0.25">
      <c r="A2377" s="51" t="s">
        <v>246</v>
      </c>
      <c r="B2377" s="46" t="s">
        <v>247</v>
      </c>
      <c r="C2377" s="47"/>
      <c r="D2377" s="47"/>
      <c r="E2377" s="125"/>
      <c r="F2377" s="47"/>
    </row>
    <row r="2378" spans="1:6" hidden="1" x14ac:dyDescent="0.25">
      <c r="A2378" s="51" t="s">
        <v>248</v>
      </c>
      <c r="B2378" s="46" t="s">
        <v>249</v>
      </c>
      <c r="C2378" s="47"/>
      <c r="D2378" s="47"/>
      <c r="E2378" s="125"/>
      <c r="F2378" s="47"/>
    </row>
    <row r="2379" spans="1:6" hidden="1" x14ac:dyDescent="0.25">
      <c r="A2379" s="51" t="s">
        <v>250</v>
      </c>
      <c r="B2379" s="46" t="s">
        <v>251</v>
      </c>
      <c r="C2379" s="47"/>
      <c r="D2379" s="47"/>
      <c r="E2379" s="125"/>
      <c r="F2379" s="47"/>
    </row>
    <row r="2380" spans="1:6" hidden="1" x14ac:dyDescent="0.25">
      <c r="A2380" s="51" t="s">
        <v>252</v>
      </c>
      <c r="B2380" s="46" t="s">
        <v>253</v>
      </c>
      <c r="C2380" s="47"/>
      <c r="D2380" s="47"/>
      <c r="E2380" s="125"/>
      <c r="F2380" s="47"/>
    </row>
    <row r="2381" spans="1:6" hidden="1" x14ac:dyDescent="0.25">
      <c r="A2381" s="51" t="s">
        <v>254</v>
      </c>
      <c r="B2381" s="46" t="s">
        <v>255</v>
      </c>
      <c r="C2381" s="47"/>
      <c r="D2381" s="47"/>
      <c r="E2381" s="125"/>
      <c r="F2381" s="47"/>
    </row>
    <row r="2382" spans="1:6" hidden="1" x14ac:dyDescent="0.25">
      <c r="A2382" s="51" t="s">
        <v>256</v>
      </c>
      <c r="B2382" s="46" t="s">
        <v>257</v>
      </c>
      <c r="C2382" s="47"/>
      <c r="D2382" s="47"/>
      <c r="E2382" s="125"/>
      <c r="F2382" s="47"/>
    </row>
    <row r="2383" spans="1:6" hidden="1" x14ac:dyDescent="0.25">
      <c r="A2383" s="51" t="s">
        <v>258</v>
      </c>
      <c r="B2383" s="46" t="s">
        <v>259</v>
      </c>
      <c r="C2383" s="47"/>
      <c r="D2383" s="47"/>
      <c r="E2383" s="125"/>
      <c r="F2383" s="47"/>
    </row>
    <row r="2384" spans="1:6" hidden="1" x14ac:dyDescent="0.25">
      <c r="A2384" s="51" t="s">
        <v>260</v>
      </c>
      <c r="B2384" s="46" t="s">
        <v>261</v>
      </c>
      <c r="C2384" s="47"/>
      <c r="D2384" s="47"/>
      <c r="E2384" s="125"/>
      <c r="F2384" s="47"/>
    </row>
    <row r="2385" spans="1:6" hidden="1" x14ac:dyDescent="0.25">
      <c r="A2385" s="51" t="s">
        <v>264</v>
      </c>
      <c r="B2385" s="46" t="s">
        <v>263</v>
      </c>
      <c r="C2385" s="47"/>
      <c r="D2385" s="47"/>
      <c r="E2385" s="125"/>
      <c r="F2385" s="47"/>
    </row>
    <row r="2386" spans="1:6" ht="25.5" hidden="1" x14ac:dyDescent="0.25">
      <c r="A2386" s="51" t="s">
        <v>267</v>
      </c>
      <c r="B2386" s="46" t="s">
        <v>268</v>
      </c>
      <c r="C2386" s="47"/>
      <c r="D2386" s="47"/>
      <c r="E2386" s="125"/>
      <c r="F2386" s="47"/>
    </row>
    <row r="2387" spans="1:6" hidden="1" x14ac:dyDescent="0.25">
      <c r="A2387" s="51" t="s">
        <v>269</v>
      </c>
      <c r="B2387" s="46" t="s">
        <v>270</v>
      </c>
      <c r="C2387" s="47"/>
      <c r="D2387" s="47"/>
      <c r="E2387" s="125"/>
      <c r="F2387" s="47"/>
    </row>
    <row r="2388" spans="1:6" hidden="1" x14ac:dyDescent="0.25">
      <c r="A2388" s="51" t="s">
        <v>271</v>
      </c>
      <c r="B2388" s="46" t="s">
        <v>272</v>
      </c>
      <c r="C2388" s="47"/>
      <c r="D2388" s="47"/>
      <c r="E2388" s="125"/>
      <c r="F2388" s="47"/>
    </row>
    <row r="2389" spans="1:6" hidden="1" x14ac:dyDescent="0.25">
      <c r="A2389" s="51" t="s">
        <v>273</v>
      </c>
      <c r="B2389" s="46" t="s">
        <v>274</v>
      </c>
      <c r="C2389" s="47"/>
      <c r="D2389" s="47"/>
      <c r="E2389" s="125"/>
      <c r="F2389" s="47"/>
    </row>
    <row r="2390" spans="1:6" hidden="1" x14ac:dyDescent="0.25">
      <c r="A2390" s="51" t="s">
        <v>275</v>
      </c>
      <c r="B2390" s="46" t="s">
        <v>276</v>
      </c>
      <c r="C2390" s="47"/>
      <c r="D2390" s="47"/>
      <c r="E2390" s="125"/>
      <c r="F2390" s="47"/>
    </row>
    <row r="2391" spans="1:6" hidden="1" x14ac:dyDescent="0.25">
      <c r="A2391" s="51" t="s">
        <v>279</v>
      </c>
      <c r="B2391" s="46" t="s">
        <v>266</v>
      </c>
      <c r="C2391" s="47"/>
      <c r="D2391" s="47"/>
      <c r="E2391" s="125"/>
      <c r="F2391" s="47"/>
    </row>
    <row r="2392" spans="1:6" hidden="1" x14ac:dyDescent="0.25">
      <c r="A2392" s="65" t="s">
        <v>280</v>
      </c>
      <c r="B2392" s="46" t="s">
        <v>281</v>
      </c>
      <c r="C2392" s="74">
        <v>4645</v>
      </c>
      <c r="D2392" s="74"/>
      <c r="E2392" s="124"/>
      <c r="F2392" s="75">
        <f>+E2392/C2392*100</f>
        <v>0</v>
      </c>
    </row>
    <row r="2393" spans="1:6" ht="38.25" hidden="1" x14ac:dyDescent="0.25">
      <c r="A2393" s="51" t="s">
        <v>286</v>
      </c>
      <c r="B2393" s="46" t="s">
        <v>287</v>
      </c>
      <c r="C2393" s="47"/>
      <c r="D2393" s="47"/>
      <c r="E2393" s="125"/>
      <c r="F2393" s="47"/>
    </row>
    <row r="2394" spans="1:6" hidden="1" x14ac:dyDescent="0.25">
      <c r="A2394" s="51" t="s">
        <v>290</v>
      </c>
      <c r="B2394" s="46" t="s">
        <v>291</v>
      </c>
      <c r="C2394" s="47"/>
      <c r="D2394" s="47"/>
      <c r="E2394" s="125"/>
      <c r="F2394" s="47"/>
    </row>
    <row r="2395" spans="1:6" hidden="1" x14ac:dyDescent="0.25">
      <c r="A2395" s="51" t="s">
        <v>294</v>
      </c>
      <c r="B2395" s="46" t="s">
        <v>295</v>
      </c>
      <c r="C2395" s="47"/>
      <c r="D2395" s="47"/>
      <c r="E2395" s="125"/>
      <c r="F2395" s="47"/>
    </row>
    <row r="2396" spans="1:6" ht="25.5" hidden="1" x14ac:dyDescent="0.25">
      <c r="A2396" s="65" t="s">
        <v>342</v>
      </c>
      <c r="B2396" s="46" t="s">
        <v>343</v>
      </c>
      <c r="C2396" s="74">
        <v>9000</v>
      </c>
      <c r="D2396" s="74"/>
      <c r="E2396" s="124"/>
      <c r="F2396" s="75">
        <f>+E2396/C2396*100</f>
        <v>0</v>
      </c>
    </row>
    <row r="2397" spans="1:6" hidden="1" x14ac:dyDescent="0.25">
      <c r="A2397" s="51" t="s">
        <v>352</v>
      </c>
      <c r="B2397" s="46" t="s">
        <v>353</v>
      </c>
      <c r="C2397" s="47"/>
      <c r="D2397" s="47"/>
      <c r="E2397" s="125"/>
      <c r="F2397" s="47"/>
    </row>
    <row r="2398" spans="1:6" hidden="1" x14ac:dyDescent="0.25">
      <c r="A2398" s="65" t="s">
        <v>358</v>
      </c>
      <c r="B2398" s="46" t="s">
        <v>359</v>
      </c>
      <c r="C2398" s="74"/>
      <c r="D2398" s="74"/>
      <c r="E2398" s="124"/>
      <c r="F2398" s="75" t="e">
        <f>+E2398/C2398*100</f>
        <v>#DIV/0!</v>
      </c>
    </row>
    <row r="2399" spans="1:6" hidden="1" x14ac:dyDescent="0.25">
      <c r="A2399" s="51" t="s">
        <v>361</v>
      </c>
      <c r="B2399" s="46" t="s">
        <v>362</v>
      </c>
      <c r="C2399" s="47"/>
      <c r="D2399" s="47"/>
      <c r="E2399" s="125"/>
      <c r="F2399" s="47"/>
    </row>
    <row r="2400" spans="1:6" ht="25.5" hidden="1" x14ac:dyDescent="0.25">
      <c r="A2400" s="65" t="s">
        <v>399</v>
      </c>
      <c r="B2400" s="46" t="s">
        <v>400</v>
      </c>
      <c r="C2400" s="74">
        <v>7290</v>
      </c>
      <c r="D2400" s="74"/>
      <c r="E2400" s="124"/>
      <c r="F2400" s="75">
        <f>+E2400/C2400*100</f>
        <v>0</v>
      </c>
    </row>
    <row r="2401" spans="1:6" hidden="1" x14ac:dyDescent="0.25">
      <c r="A2401" s="51" t="s">
        <v>404</v>
      </c>
      <c r="B2401" s="46" t="s">
        <v>169</v>
      </c>
      <c r="C2401" s="47"/>
      <c r="D2401" s="47"/>
      <c r="E2401" s="125"/>
      <c r="F2401" s="47"/>
    </row>
    <row r="2402" spans="1:6" hidden="1" x14ac:dyDescent="0.25">
      <c r="A2402" s="51" t="s">
        <v>405</v>
      </c>
      <c r="B2402" s="46" t="s">
        <v>406</v>
      </c>
      <c r="C2402" s="47"/>
      <c r="D2402" s="47"/>
      <c r="E2402" s="125"/>
      <c r="F2402" s="47"/>
    </row>
    <row r="2403" spans="1:6" hidden="1" x14ac:dyDescent="0.25">
      <c r="A2403" s="51" t="s">
        <v>409</v>
      </c>
      <c r="B2403" s="46" t="s">
        <v>173</v>
      </c>
      <c r="C2403" s="47"/>
      <c r="D2403" s="47"/>
      <c r="E2403" s="125"/>
      <c r="F2403" s="47"/>
    </row>
    <row r="2404" spans="1:6" hidden="1" x14ac:dyDescent="0.25">
      <c r="A2404" s="51" t="s">
        <v>412</v>
      </c>
      <c r="B2404" s="46" t="s">
        <v>174</v>
      </c>
      <c r="C2404" s="47"/>
      <c r="D2404" s="47"/>
      <c r="E2404" s="125"/>
      <c r="F2404" s="47"/>
    </row>
    <row r="2405" spans="1:6" hidden="1" x14ac:dyDescent="0.25">
      <c r="A2405" s="51" t="s">
        <v>413</v>
      </c>
      <c r="B2405" s="46" t="s">
        <v>414</v>
      </c>
      <c r="C2405" s="47"/>
      <c r="D2405" s="47"/>
      <c r="E2405" s="125"/>
      <c r="F2405" s="47"/>
    </row>
    <row r="2406" spans="1:6" hidden="1" x14ac:dyDescent="0.25">
      <c r="A2406" s="51" t="s">
        <v>415</v>
      </c>
      <c r="B2406" s="46" t="s">
        <v>416</v>
      </c>
      <c r="C2406" s="47"/>
      <c r="D2406" s="47"/>
      <c r="E2406" s="125"/>
      <c r="F2406" s="47"/>
    </row>
    <row r="2407" spans="1:6" hidden="1" x14ac:dyDescent="0.25">
      <c r="A2407" s="51" t="s">
        <v>418</v>
      </c>
      <c r="B2407" s="46" t="s">
        <v>178</v>
      </c>
      <c r="C2407" s="47"/>
      <c r="D2407" s="47"/>
      <c r="E2407" s="125"/>
      <c r="F2407" s="47"/>
    </row>
    <row r="2408" spans="1:6" hidden="1" x14ac:dyDescent="0.25">
      <c r="A2408" s="51" t="s">
        <v>425</v>
      </c>
      <c r="B2408" s="46" t="s">
        <v>426</v>
      </c>
      <c r="C2408" s="47"/>
      <c r="D2408" s="47"/>
      <c r="E2408" s="125"/>
      <c r="F2408" s="47"/>
    </row>
    <row r="2409" spans="1:6" hidden="1" x14ac:dyDescent="0.25">
      <c r="A2409" s="48" t="s">
        <v>444</v>
      </c>
      <c r="B2409" s="46" t="s">
        <v>484</v>
      </c>
      <c r="C2409" s="74">
        <v>532000</v>
      </c>
      <c r="D2409" s="74"/>
      <c r="E2409" s="124"/>
      <c r="F2409" s="75">
        <f t="shared" ref="F2409:F2410" si="69">+E2409/C2409*100</f>
        <v>0</v>
      </c>
    </row>
    <row r="2410" spans="1:6" hidden="1" x14ac:dyDescent="0.25">
      <c r="A2410" s="65" t="s">
        <v>193</v>
      </c>
      <c r="B2410" s="46" t="s">
        <v>194</v>
      </c>
      <c r="C2410" s="74">
        <v>143252</v>
      </c>
      <c r="D2410" s="74"/>
      <c r="E2410" s="124"/>
      <c r="F2410" s="75">
        <f t="shared" si="69"/>
        <v>0</v>
      </c>
    </row>
    <row r="2411" spans="1:6" hidden="1" x14ac:dyDescent="0.25">
      <c r="A2411" s="51" t="s">
        <v>197</v>
      </c>
      <c r="B2411" s="46" t="s">
        <v>198</v>
      </c>
      <c r="C2411" s="47"/>
      <c r="D2411" s="47"/>
      <c r="E2411" s="125"/>
      <c r="F2411" s="47"/>
    </row>
    <row r="2412" spans="1:6" hidden="1" x14ac:dyDescent="0.25">
      <c r="A2412" s="51" t="s">
        <v>207</v>
      </c>
      <c r="B2412" s="46" t="s">
        <v>206</v>
      </c>
      <c r="C2412" s="47"/>
      <c r="D2412" s="47"/>
      <c r="E2412" s="125"/>
      <c r="F2412" s="47"/>
    </row>
    <row r="2413" spans="1:6" hidden="1" x14ac:dyDescent="0.25">
      <c r="A2413" s="51" t="s">
        <v>212</v>
      </c>
      <c r="B2413" s="46" t="s">
        <v>213</v>
      </c>
      <c r="C2413" s="47"/>
      <c r="D2413" s="47"/>
      <c r="E2413" s="125"/>
      <c r="F2413" s="47"/>
    </row>
    <row r="2414" spans="1:6" hidden="1" x14ac:dyDescent="0.25">
      <c r="A2414" s="65" t="s">
        <v>216</v>
      </c>
      <c r="B2414" s="46" t="s">
        <v>217</v>
      </c>
      <c r="C2414" s="74">
        <v>378748</v>
      </c>
      <c r="D2414" s="74"/>
      <c r="E2414" s="124"/>
      <c r="F2414" s="75">
        <f>+E2414/C2414*100</f>
        <v>0</v>
      </c>
    </row>
    <row r="2415" spans="1:6" hidden="1" x14ac:dyDescent="0.25">
      <c r="A2415" s="51" t="s">
        <v>220</v>
      </c>
      <c r="B2415" s="46" t="s">
        <v>221</v>
      </c>
      <c r="C2415" s="47"/>
      <c r="D2415" s="47"/>
      <c r="E2415" s="125"/>
      <c r="F2415" s="47"/>
    </row>
    <row r="2416" spans="1:6" ht="25.5" hidden="1" x14ac:dyDescent="0.25">
      <c r="A2416" s="51" t="s">
        <v>222</v>
      </c>
      <c r="B2416" s="46" t="s">
        <v>223</v>
      </c>
      <c r="C2416" s="47"/>
      <c r="D2416" s="47"/>
      <c r="E2416" s="125"/>
      <c r="F2416" s="47"/>
    </row>
    <row r="2417" spans="1:6" hidden="1" x14ac:dyDescent="0.25">
      <c r="A2417" s="51" t="s">
        <v>224</v>
      </c>
      <c r="B2417" s="46" t="s">
        <v>225</v>
      </c>
      <c r="C2417" s="47"/>
      <c r="D2417" s="47"/>
      <c r="E2417" s="125"/>
      <c r="F2417" s="47"/>
    </row>
    <row r="2418" spans="1:6" hidden="1" x14ac:dyDescent="0.25">
      <c r="A2418" s="51" t="s">
        <v>226</v>
      </c>
      <c r="B2418" s="46" t="s">
        <v>227</v>
      </c>
      <c r="C2418" s="47"/>
      <c r="D2418" s="47"/>
      <c r="E2418" s="125"/>
      <c r="F2418" s="47"/>
    </row>
    <row r="2419" spans="1:6" hidden="1" x14ac:dyDescent="0.25">
      <c r="A2419" s="51" t="s">
        <v>230</v>
      </c>
      <c r="B2419" s="46" t="s">
        <v>231</v>
      </c>
      <c r="C2419" s="47"/>
      <c r="D2419" s="47"/>
      <c r="E2419" s="125"/>
      <c r="F2419" s="47"/>
    </row>
    <row r="2420" spans="1:6" hidden="1" x14ac:dyDescent="0.25">
      <c r="A2420" s="51" t="s">
        <v>232</v>
      </c>
      <c r="B2420" s="46" t="s">
        <v>233</v>
      </c>
      <c r="C2420" s="47"/>
      <c r="D2420" s="47"/>
      <c r="E2420" s="125"/>
      <c r="F2420" s="47"/>
    </row>
    <row r="2421" spans="1:6" hidden="1" x14ac:dyDescent="0.25">
      <c r="A2421" s="51" t="s">
        <v>234</v>
      </c>
      <c r="B2421" s="46" t="s">
        <v>235</v>
      </c>
      <c r="C2421" s="47"/>
      <c r="D2421" s="47"/>
      <c r="E2421" s="125"/>
      <c r="F2421" s="47"/>
    </row>
    <row r="2422" spans="1:6" ht="25.5" hidden="1" x14ac:dyDescent="0.25">
      <c r="A2422" s="51" t="s">
        <v>236</v>
      </c>
      <c r="B2422" s="46" t="s">
        <v>237</v>
      </c>
      <c r="C2422" s="47"/>
      <c r="D2422" s="47"/>
      <c r="E2422" s="125"/>
      <c r="F2422" s="47"/>
    </row>
    <row r="2423" spans="1:6" hidden="1" x14ac:dyDescent="0.25">
      <c r="A2423" s="51" t="s">
        <v>238</v>
      </c>
      <c r="B2423" s="46" t="s">
        <v>239</v>
      </c>
      <c r="C2423" s="47"/>
      <c r="D2423" s="47"/>
      <c r="E2423" s="125"/>
      <c r="F2423" s="47"/>
    </row>
    <row r="2424" spans="1:6" hidden="1" x14ac:dyDescent="0.25">
      <c r="A2424" s="51" t="s">
        <v>240</v>
      </c>
      <c r="B2424" s="46" t="s">
        <v>241</v>
      </c>
      <c r="C2424" s="47"/>
      <c r="D2424" s="47"/>
      <c r="E2424" s="125"/>
      <c r="F2424" s="47"/>
    </row>
    <row r="2425" spans="1:6" hidden="1" x14ac:dyDescent="0.25">
      <c r="A2425" s="51" t="s">
        <v>244</v>
      </c>
      <c r="B2425" s="46" t="s">
        <v>245</v>
      </c>
      <c r="C2425" s="47"/>
      <c r="D2425" s="47"/>
      <c r="E2425" s="125"/>
      <c r="F2425" s="47"/>
    </row>
    <row r="2426" spans="1:6" hidden="1" x14ac:dyDescent="0.25">
      <c r="A2426" s="51" t="s">
        <v>246</v>
      </c>
      <c r="B2426" s="46" t="s">
        <v>247</v>
      </c>
      <c r="C2426" s="47"/>
      <c r="D2426" s="47"/>
      <c r="E2426" s="125"/>
      <c r="F2426" s="47"/>
    </row>
    <row r="2427" spans="1:6" hidden="1" x14ac:dyDescent="0.25">
      <c r="A2427" s="51" t="s">
        <v>248</v>
      </c>
      <c r="B2427" s="46" t="s">
        <v>249</v>
      </c>
      <c r="C2427" s="47"/>
      <c r="D2427" s="47"/>
      <c r="E2427" s="125"/>
      <c r="F2427" s="47"/>
    </row>
    <row r="2428" spans="1:6" hidden="1" x14ac:dyDescent="0.25">
      <c r="A2428" s="51" t="s">
        <v>250</v>
      </c>
      <c r="B2428" s="46" t="s">
        <v>251</v>
      </c>
      <c r="C2428" s="47"/>
      <c r="D2428" s="47"/>
      <c r="E2428" s="125"/>
      <c r="F2428" s="47"/>
    </row>
    <row r="2429" spans="1:6" hidden="1" x14ac:dyDescent="0.25">
      <c r="A2429" s="51" t="s">
        <v>252</v>
      </c>
      <c r="B2429" s="46" t="s">
        <v>253</v>
      </c>
      <c r="C2429" s="47"/>
      <c r="D2429" s="47"/>
      <c r="E2429" s="125"/>
      <c r="F2429" s="47"/>
    </row>
    <row r="2430" spans="1:6" hidden="1" x14ac:dyDescent="0.25">
      <c r="A2430" s="51" t="s">
        <v>254</v>
      </c>
      <c r="B2430" s="46" t="s">
        <v>255</v>
      </c>
      <c r="C2430" s="47"/>
      <c r="D2430" s="47"/>
      <c r="E2430" s="125"/>
      <c r="F2430" s="47"/>
    </row>
    <row r="2431" spans="1:6" hidden="1" x14ac:dyDescent="0.25">
      <c r="A2431" s="51" t="s">
        <v>256</v>
      </c>
      <c r="B2431" s="46" t="s">
        <v>257</v>
      </c>
      <c r="C2431" s="47"/>
      <c r="D2431" s="47"/>
      <c r="E2431" s="125"/>
      <c r="F2431" s="47"/>
    </row>
    <row r="2432" spans="1:6" hidden="1" x14ac:dyDescent="0.25">
      <c r="A2432" s="51" t="s">
        <v>258</v>
      </c>
      <c r="B2432" s="46" t="s">
        <v>259</v>
      </c>
      <c r="C2432" s="47"/>
      <c r="D2432" s="47"/>
      <c r="E2432" s="125"/>
      <c r="F2432" s="47"/>
    </row>
    <row r="2433" spans="1:6" hidden="1" x14ac:dyDescent="0.25">
      <c r="A2433" s="51" t="s">
        <v>260</v>
      </c>
      <c r="B2433" s="46" t="s">
        <v>261</v>
      </c>
      <c r="C2433" s="47"/>
      <c r="D2433" s="47"/>
      <c r="E2433" s="125"/>
      <c r="F2433" s="47"/>
    </row>
    <row r="2434" spans="1:6" hidden="1" x14ac:dyDescent="0.25">
      <c r="A2434" s="51" t="s">
        <v>264</v>
      </c>
      <c r="B2434" s="46" t="s">
        <v>263</v>
      </c>
      <c r="C2434" s="47"/>
      <c r="D2434" s="47"/>
      <c r="E2434" s="125"/>
      <c r="F2434" s="47"/>
    </row>
    <row r="2435" spans="1:6" hidden="1" x14ac:dyDescent="0.25">
      <c r="A2435" s="51" t="s">
        <v>271</v>
      </c>
      <c r="B2435" s="46" t="s">
        <v>272</v>
      </c>
      <c r="C2435" s="47"/>
      <c r="D2435" s="47"/>
      <c r="E2435" s="125"/>
      <c r="F2435" s="47"/>
    </row>
    <row r="2436" spans="1:6" hidden="1" x14ac:dyDescent="0.25">
      <c r="A2436" s="51" t="s">
        <v>273</v>
      </c>
      <c r="B2436" s="46" t="s">
        <v>274</v>
      </c>
      <c r="C2436" s="47"/>
      <c r="D2436" s="47"/>
      <c r="E2436" s="125"/>
      <c r="F2436" s="47"/>
    </row>
    <row r="2437" spans="1:6" hidden="1" x14ac:dyDescent="0.25">
      <c r="A2437" s="51" t="s">
        <v>275</v>
      </c>
      <c r="B2437" s="46" t="s">
        <v>276</v>
      </c>
      <c r="C2437" s="47"/>
      <c r="D2437" s="47"/>
      <c r="E2437" s="125"/>
      <c r="F2437" s="47"/>
    </row>
    <row r="2438" spans="1:6" hidden="1" x14ac:dyDescent="0.25">
      <c r="A2438" s="51" t="s">
        <v>279</v>
      </c>
      <c r="B2438" s="46" t="s">
        <v>266</v>
      </c>
      <c r="C2438" s="47"/>
      <c r="D2438" s="47"/>
      <c r="E2438" s="125"/>
      <c r="F2438" s="47"/>
    </row>
    <row r="2439" spans="1:6" hidden="1" x14ac:dyDescent="0.25">
      <c r="A2439" s="65" t="s">
        <v>280</v>
      </c>
      <c r="B2439" s="46" t="s">
        <v>281</v>
      </c>
      <c r="C2439" s="74"/>
      <c r="D2439" s="74"/>
      <c r="E2439" s="124"/>
      <c r="F2439" s="75" t="e">
        <f>+E2439/C2439*100</f>
        <v>#DIV/0!</v>
      </c>
    </row>
    <row r="2440" spans="1:6" ht="25.5" hidden="1" x14ac:dyDescent="0.25">
      <c r="A2440" s="51" t="s">
        <v>292</v>
      </c>
      <c r="B2440" s="46" t="s">
        <v>293</v>
      </c>
      <c r="C2440" s="47"/>
      <c r="D2440" s="47"/>
      <c r="E2440" s="125"/>
      <c r="F2440" s="47"/>
    </row>
    <row r="2441" spans="1:6" ht="25.5" hidden="1" x14ac:dyDescent="0.25">
      <c r="A2441" s="65" t="s">
        <v>342</v>
      </c>
      <c r="B2441" s="46" t="s">
        <v>343</v>
      </c>
      <c r="C2441" s="74">
        <v>10000</v>
      </c>
      <c r="D2441" s="74"/>
      <c r="E2441" s="126"/>
      <c r="F2441" s="76"/>
    </row>
    <row r="2442" spans="1:6" hidden="1" x14ac:dyDescent="0.25">
      <c r="A2442" s="65" t="s">
        <v>358</v>
      </c>
      <c r="B2442" s="46" t="s">
        <v>359</v>
      </c>
      <c r="C2442" s="74"/>
      <c r="D2442" s="74"/>
      <c r="E2442" s="124"/>
      <c r="F2442" s="75" t="e">
        <f>+E2442/C2442*100</f>
        <v>#DIV/0!</v>
      </c>
    </row>
    <row r="2443" spans="1:6" hidden="1" x14ac:dyDescent="0.25">
      <c r="A2443" s="51" t="s">
        <v>361</v>
      </c>
      <c r="B2443" s="46" t="s">
        <v>362</v>
      </c>
      <c r="C2443" s="47"/>
      <c r="D2443" s="47"/>
      <c r="E2443" s="125"/>
      <c r="F2443" s="47"/>
    </row>
    <row r="2444" spans="1:6" ht="25.5" hidden="1" x14ac:dyDescent="0.25">
      <c r="A2444" s="65" t="s">
        <v>399</v>
      </c>
      <c r="B2444" s="46" t="s">
        <v>400</v>
      </c>
      <c r="C2444" s="74"/>
      <c r="D2444" s="74"/>
      <c r="E2444" s="124"/>
      <c r="F2444" s="75" t="e">
        <f>+E2444/C2444*100</f>
        <v>#DIV/0!</v>
      </c>
    </row>
    <row r="2445" spans="1:6" hidden="1" x14ac:dyDescent="0.25">
      <c r="A2445" s="51" t="s">
        <v>409</v>
      </c>
      <c r="B2445" s="46" t="s">
        <v>173</v>
      </c>
      <c r="C2445" s="47"/>
      <c r="D2445" s="47"/>
      <c r="E2445" s="125"/>
      <c r="F2445" s="47"/>
    </row>
    <row r="2446" spans="1:6" hidden="1" x14ac:dyDescent="0.25">
      <c r="A2446" s="51" t="s">
        <v>425</v>
      </c>
      <c r="B2446" s="46" t="s">
        <v>426</v>
      </c>
      <c r="C2446" s="47"/>
      <c r="D2446" s="47"/>
      <c r="E2446" s="125"/>
      <c r="F2446" s="47"/>
    </row>
    <row r="2447" spans="1:6" hidden="1" x14ac:dyDescent="0.25">
      <c r="A2447" s="48" t="s">
        <v>487</v>
      </c>
      <c r="B2447" s="46" t="s">
        <v>488</v>
      </c>
      <c r="C2447" s="74"/>
      <c r="D2447" s="74"/>
      <c r="E2447" s="124"/>
      <c r="F2447" s="75" t="e">
        <f>+E2447/C2447*100</f>
        <v>#DIV/0!</v>
      </c>
    </row>
    <row r="2448" spans="1:6" hidden="1" x14ac:dyDescent="0.25">
      <c r="A2448" s="65" t="s">
        <v>193</v>
      </c>
      <c r="B2448" s="46" t="s">
        <v>194</v>
      </c>
      <c r="C2448" s="76"/>
      <c r="D2448" s="76"/>
      <c r="E2448" s="124"/>
      <c r="F2448" s="76"/>
    </row>
    <row r="2449" spans="1:6" hidden="1" x14ac:dyDescent="0.25">
      <c r="A2449" s="51" t="s">
        <v>212</v>
      </c>
      <c r="B2449" s="46" t="s">
        <v>213</v>
      </c>
      <c r="C2449" s="47"/>
      <c r="D2449" s="47"/>
      <c r="E2449" s="125"/>
      <c r="F2449" s="47"/>
    </row>
    <row r="2450" spans="1:6" hidden="1" x14ac:dyDescent="0.25">
      <c r="A2450" s="65" t="s">
        <v>216</v>
      </c>
      <c r="B2450" s="46" t="s">
        <v>217</v>
      </c>
      <c r="C2450" s="74"/>
      <c r="D2450" s="74"/>
      <c r="E2450" s="124"/>
      <c r="F2450" s="75" t="e">
        <f>+E2450/C2450*100</f>
        <v>#DIV/0!</v>
      </c>
    </row>
    <row r="2451" spans="1:6" hidden="1" x14ac:dyDescent="0.25">
      <c r="A2451" s="51" t="s">
        <v>220</v>
      </c>
      <c r="B2451" s="46" t="s">
        <v>221</v>
      </c>
      <c r="C2451" s="47"/>
      <c r="D2451" s="47"/>
      <c r="E2451" s="125"/>
      <c r="F2451" s="47"/>
    </row>
    <row r="2452" spans="1:6" ht="25.5" hidden="1" x14ac:dyDescent="0.25">
      <c r="A2452" s="51" t="s">
        <v>222</v>
      </c>
      <c r="B2452" s="46" t="s">
        <v>223</v>
      </c>
      <c r="C2452" s="47"/>
      <c r="D2452" s="47"/>
      <c r="E2452" s="125"/>
      <c r="F2452" s="47"/>
    </row>
    <row r="2453" spans="1:6" hidden="1" x14ac:dyDescent="0.25">
      <c r="A2453" s="51" t="s">
        <v>244</v>
      </c>
      <c r="B2453" s="46" t="s">
        <v>245</v>
      </c>
      <c r="C2453" s="47"/>
      <c r="D2453" s="47"/>
      <c r="E2453" s="125"/>
      <c r="F2453" s="47"/>
    </row>
    <row r="2454" spans="1:6" hidden="1" x14ac:dyDescent="0.25">
      <c r="A2454" s="51" t="s">
        <v>264</v>
      </c>
      <c r="B2454" s="46" t="s">
        <v>263</v>
      </c>
      <c r="C2454" s="47"/>
      <c r="D2454" s="47"/>
      <c r="E2454" s="125"/>
      <c r="F2454" s="47"/>
    </row>
    <row r="2455" spans="1:6" ht="25.5" hidden="1" x14ac:dyDescent="0.25">
      <c r="A2455" s="65" t="s">
        <v>313</v>
      </c>
      <c r="B2455" s="46" t="s">
        <v>314</v>
      </c>
      <c r="C2455" s="76"/>
      <c r="D2455" s="76"/>
      <c r="E2455" s="124"/>
      <c r="F2455" s="76"/>
    </row>
    <row r="2456" spans="1:6" hidden="1" x14ac:dyDescent="0.25">
      <c r="A2456" s="51" t="s">
        <v>317</v>
      </c>
      <c r="B2456" s="46" t="s">
        <v>318</v>
      </c>
      <c r="C2456" s="47"/>
      <c r="D2456" s="47"/>
      <c r="E2456" s="125"/>
      <c r="F2456" s="47"/>
    </row>
    <row r="2457" spans="1:6" ht="25.5" hidden="1" x14ac:dyDescent="0.25">
      <c r="A2457" s="65" t="s">
        <v>342</v>
      </c>
      <c r="B2457" s="46" t="s">
        <v>343</v>
      </c>
      <c r="C2457" s="76"/>
      <c r="D2457" s="76"/>
      <c r="E2457" s="124"/>
      <c r="F2457" s="76"/>
    </row>
    <row r="2458" spans="1:6" hidden="1" x14ac:dyDescent="0.25">
      <c r="A2458" s="51" t="s">
        <v>352</v>
      </c>
      <c r="B2458" s="46" t="s">
        <v>353</v>
      </c>
      <c r="C2458" s="47"/>
      <c r="D2458" s="47"/>
      <c r="E2458" s="125"/>
      <c r="F2458" s="47"/>
    </row>
    <row r="2459" spans="1:6" hidden="1" x14ac:dyDescent="0.25">
      <c r="A2459" s="48" t="s">
        <v>489</v>
      </c>
      <c r="B2459" s="46" t="s">
        <v>490</v>
      </c>
      <c r="C2459" s="74">
        <v>66572</v>
      </c>
      <c r="D2459" s="74"/>
      <c r="E2459" s="124"/>
      <c r="F2459" s="75">
        <f t="shared" ref="F2459:F2460" si="70">+E2459/C2459*100</f>
        <v>0</v>
      </c>
    </row>
    <row r="2460" spans="1:6" hidden="1" x14ac:dyDescent="0.25">
      <c r="A2460" s="65" t="s">
        <v>193</v>
      </c>
      <c r="B2460" s="46" t="s">
        <v>194</v>
      </c>
      <c r="C2460" s="74">
        <v>39918</v>
      </c>
      <c r="D2460" s="74"/>
      <c r="E2460" s="124"/>
      <c r="F2460" s="75">
        <f t="shared" si="70"/>
        <v>0</v>
      </c>
    </row>
    <row r="2461" spans="1:6" hidden="1" x14ac:dyDescent="0.25">
      <c r="A2461" s="51" t="s">
        <v>197</v>
      </c>
      <c r="B2461" s="46" t="s">
        <v>198</v>
      </c>
      <c r="C2461" s="47"/>
      <c r="D2461" s="47"/>
      <c r="E2461" s="125"/>
      <c r="F2461" s="47"/>
    </row>
    <row r="2462" spans="1:6" hidden="1" x14ac:dyDescent="0.25">
      <c r="A2462" s="51" t="s">
        <v>207</v>
      </c>
      <c r="B2462" s="46" t="s">
        <v>206</v>
      </c>
      <c r="C2462" s="47"/>
      <c r="D2462" s="47"/>
      <c r="E2462" s="125"/>
      <c r="F2462" s="47"/>
    </row>
    <row r="2463" spans="1:6" hidden="1" x14ac:dyDescent="0.25">
      <c r="A2463" s="51" t="s">
        <v>210</v>
      </c>
      <c r="B2463" s="46" t="s">
        <v>211</v>
      </c>
      <c r="C2463" s="47"/>
      <c r="D2463" s="47"/>
      <c r="E2463" s="125"/>
      <c r="F2463" s="47"/>
    </row>
    <row r="2464" spans="1:6" hidden="1" x14ac:dyDescent="0.25">
      <c r="A2464" s="51" t="s">
        <v>212</v>
      </c>
      <c r="B2464" s="46" t="s">
        <v>213</v>
      </c>
      <c r="C2464" s="47"/>
      <c r="D2464" s="47"/>
      <c r="E2464" s="125"/>
      <c r="F2464" s="47"/>
    </row>
    <row r="2465" spans="1:6" hidden="1" x14ac:dyDescent="0.25">
      <c r="A2465" s="65" t="s">
        <v>216</v>
      </c>
      <c r="B2465" s="46" t="s">
        <v>217</v>
      </c>
      <c r="C2465" s="74">
        <v>24044</v>
      </c>
      <c r="D2465" s="74"/>
      <c r="E2465" s="124"/>
      <c r="F2465" s="75">
        <f>+E2465/C2465*100</f>
        <v>0</v>
      </c>
    </row>
    <row r="2466" spans="1:6" hidden="1" x14ac:dyDescent="0.25">
      <c r="A2466" s="51" t="s">
        <v>220</v>
      </c>
      <c r="B2466" s="46" t="s">
        <v>221</v>
      </c>
      <c r="C2466" s="47"/>
      <c r="D2466" s="47"/>
      <c r="E2466" s="125"/>
      <c r="F2466" s="47"/>
    </row>
    <row r="2467" spans="1:6" ht="25.5" hidden="1" x14ac:dyDescent="0.25">
      <c r="A2467" s="51" t="s">
        <v>222</v>
      </c>
      <c r="B2467" s="46" t="s">
        <v>223</v>
      </c>
      <c r="C2467" s="47"/>
      <c r="D2467" s="47"/>
      <c r="E2467" s="125"/>
      <c r="F2467" s="47"/>
    </row>
    <row r="2468" spans="1:6" hidden="1" x14ac:dyDescent="0.25">
      <c r="A2468" s="51" t="s">
        <v>224</v>
      </c>
      <c r="B2468" s="46" t="s">
        <v>225</v>
      </c>
      <c r="C2468" s="47"/>
      <c r="D2468" s="47"/>
      <c r="E2468" s="125"/>
      <c r="F2468" s="47"/>
    </row>
    <row r="2469" spans="1:6" hidden="1" x14ac:dyDescent="0.25">
      <c r="A2469" s="51" t="s">
        <v>230</v>
      </c>
      <c r="B2469" s="46" t="s">
        <v>231</v>
      </c>
      <c r="C2469" s="47"/>
      <c r="D2469" s="47"/>
      <c r="E2469" s="125"/>
      <c r="F2469" s="47"/>
    </row>
    <row r="2470" spans="1:6" hidden="1" x14ac:dyDescent="0.25">
      <c r="A2470" s="51" t="s">
        <v>232</v>
      </c>
      <c r="B2470" s="46" t="s">
        <v>233</v>
      </c>
      <c r="C2470" s="47"/>
      <c r="D2470" s="47"/>
      <c r="E2470" s="125"/>
      <c r="F2470" s="47"/>
    </row>
    <row r="2471" spans="1:6" hidden="1" x14ac:dyDescent="0.25">
      <c r="A2471" s="51" t="s">
        <v>234</v>
      </c>
      <c r="B2471" s="46" t="s">
        <v>235</v>
      </c>
      <c r="C2471" s="47"/>
      <c r="D2471" s="47"/>
      <c r="E2471" s="125"/>
      <c r="F2471" s="47"/>
    </row>
    <row r="2472" spans="1:6" ht="25.5" hidden="1" x14ac:dyDescent="0.25">
      <c r="A2472" s="51" t="s">
        <v>236</v>
      </c>
      <c r="B2472" s="46" t="s">
        <v>237</v>
      </c>
      <c r="C2472" s="47"/>
      <c r="D2472" s="47"/>
      <c r="E2472" s="125"/>
      <c r="F2472" s="47"/>
    </row>
    <row r="2473" spans="1:6" hidden="1" x14ac:dyDescent="0.25">
      <c r="A2473" s="51" t="s">
        <v>238</v>
      </c>
      <c r="B2473" s="46" t="s">
        <v>239</v>
      </c>
      <c r="C2473" s="47"/>
      <c r="D2473" s="47"/>
      <c r="E2473" s="125"/>
      <c r="F2473" s="47"/>
    </row>
    <row r="2474" spans="1:6" hidden="1" x14ac:dyDescent="0.25">
      <c r="A2474" s="51" t="s">
        <v>240</v>
      </c>
      <c r="B2474" s="46" t="s">
        <v>241</v>
      </c>
      <c r="C2474" s="47"/>
      <c r="D2474" s="47"/>
      <c r="E2474" s="125"/>
      <c r="F2474" s="47"/>
    </row>
    <row r="2475" spans="1:6" hidden="1" x14ac:dyDescent="0.25">
      <c r="A2475" s="51" t="s">
        <v>244</v>
      </c>
      <c r="B2475" s="46" t="s">
        <v>245</v>
      </c>
      <c r="C2475" s="47"/>
      <c r="D2475" s="47"/>
      <c r="E2475" s="125"/>
      <c r="F2475" s="47"/>
    </row>
    <row r="2476" spans="1:6" hidden="1" x14ac:dyDescent="0.25">
      <c r="A2476" s="51" t="s">
        <v>246</v>
      </c>
      <c r="B2476" s="46" t="s">
        <v>247</v>
      </c>
      <c r="C2476" s="47"/>
      <c r="D2476" s="47"/>
      <c r="E2476" s="125"/>
      <c r="F2476" s="47"/>
    </row>
    <row r="2477" spans="1:6" hidden="1" x14ac:dyDescent="0.25">
      <c r="A2477" s="51" t="s">
        <v>248</v>
      </c>
      <c r="B2477" s="46" t="s">
        <v>249</v>
      </c>
      <c r="C2477" s="47"/>
      <c r="D2477" s="47"/>
      <c r="E2477" s="125"/>
      <c r="F2477" s="47"/>
    </row>
    <row r="2478" spans="1:6" hidden="1" x14ac:dyDescent="0.25">
      <c r="A2478" s="51" t="s">
        <v>250</v>
      </c>
      <c r="B2478" s="46" t="s">
        <v>251</v>
      </c>
      <c r="C2478" s="47"/>
      <c r="D2478" s="47"/>
      <c r="E2478" s="125"/>
      <c r="F2478" s="47"/>
    </row>
    <row r="2479" spans="1:6" hidden="1" x14ac:dyDescent="0.25">
      <c r="A2479" s="51" t="s">
        <v>252</v>
      </c>
      <c r="B2479" s="46" t="s">
        <v>253</v>
      </c>
      <c r="C2479" s="47"/>
      <c r="D2479" s="47"/>
      <c r="E2479" s="125"/>
      <c r="F2479" s="47"/>
    </row>
    <row r="2480" spans="1:6" hidden="1" x14ac:dyDescent="0.25">
      <c r="A2480" s="51" t="s">
        <v>254</v>
      </c>
      <c r="B2480" s="46" t="s">
        <v>255</v>
      </c>
      <c r="C2480" s="47"/>
      <c r="D2480" s="47"/>
      <c r="E2480" s="125"/>
      <c r="F2480" s="47"/>
    </row>
    <row r="2481" spans="1:6" hidden="1" x14ac:dyDescent="0.25">
      <c r="A2481" s="51" t="s">
        <v>256</v>
      </c>
      <c r="B2481" s="46" t="s">
        <v>257</v>
      </c>
      <c r="C2481" s="47"/>
      <c r="D2481" s="47"/>
      <c r="E2481" s="125"/>
      <c r="F2481" s="47"/>
    </row>
    <row r="2482" spans="1:6" hidden="1" x14ac:dyDescent="0.25">
      <c r="A2482" s="51" t="s">
        <v>258</v>
      </c>
      <c r="B2482" s="46" t="s">
        <v>259</v>
      </c>
      <c r="C2482" s="47"/>
      <c r="D2482" s="47"/>
      <c r="E2482" s="125"/>
      <c r="F2482" s="47"/>
    </row>
    <row r="2483" spans="1:6" hidden="1" x14ac:dyDescent="0.25">
      <c r="A2483" s="51" t="s">
        <v>260</v>
      </c>
      <c r="B2483" s="46" t="s">
        <v>261</v>
      </c>
      <c r="C2483" s="47"/>
      <c r="D2483" s="47"/>
      <c r="E2483" s="125"/>
      <c r="F2483" s="47"/>
    </row>
    <row r="2484" spans="1:6" hidden="1" x14ac:dyDescent="0.25">
      <c r="A2484" s="51" t="s">
        <v>264</v>
      </c>
      <c r="B2484" s="46" t="s">
        <v>263</v>
      </c>
      <c r="C2484" s="47"/>
      <c r="D2484" s="47"/>
      <c r="E2484" s="125"/>
      <c r="F2484" s="47"/>
    </row>
    <row r="2485" spans="1:6" hidden="1" x14ac:dyDescent="0.25">
      <c r="A2485" s="51" t="s">
        <v>269</v>
      </c>
      <c r="B2485" s="46" t="s">
        <v>270</v>
      </c>
      <c r="C2485" s="47"/>
      <c r="D2485" s="47"/>
      <c r="E2485" s="125"/>
      <c r="F2485" s="47"/>
    </row>
    <row r="2486" spans="1:6" hidden="1" x14ac:dyDescent="0.25">
      <c r="A2486" s="51" t="s">
        <v>271</v>
      </c>
      <c r="B2486" s="46" t="s">
        <v>272</v>
      </c>
      <c r="C2486" s="47"/>
      <c r="D2486" s="47"/>
      <c r="E2486" s="125"/>
      <c r="F2486" s="47"/>
    </row>
    <row r="2487" spans="1:6" hidden="1" x14ac:dyDescent="0.25">
      <c r="A2487" s="51" t="s">
        <v>273</v>
      </c>
      <c r="B2487" s="46" t="s">
        <v>274</v>
      </c>
      <c r="C2487" s="47"/>
      <c r="D2487" s="47"/>
      <c r="E2487" s="125"/>
      <c r="F2487" s="47"/>
    </row>
    <row r="2488" spans="1:6" hidden="1" x14ac:dyDescent="0.25">
      <c r="A2488" s="51" t="s">
        <v>275</v>
      </c>
      <c r="B2488" s="46" t="s">
        <v>276</v>
      </c>
      <c r="C2488" s="47"/>
      <c r="D2488" s="47"/>
      <c r="E2488" s="125"/>
      <c r="F2488" s="47"/>
    </row>
    <row r="2489" spans="1:6" hidden="1" x14ac:dyDescent="0.25">
      <c r="A2489" s="51" t="s">
        <v>279</v>
      </c>
      <c r="B2489" s="46" t="s">
        <v>266</v>
      </c>
      <c r="C2489" s="47"/>
      <c r="D2489" s="47"/>
      <c r="E2489" s="125"/>
      <c r="F2489" s="47"/>
    </row>
    <row r="2490" spans="1:6" hidden="1" x14ac:dyDescent="0.25">
      <c r="A2490" s="65" t="s">
        <v>280</v>
      </c>
      <c r="B2490" s="46" t="s">
        <v>281</v>
      </c>
      <c r="C2490" s="76"/>
      <c r="D2490" s="76"/>
      <c r="E2490" s="124"/>
      <c r="F2490" s="76"/>
    </row>
    <row r="2491" spans="1:6" hidden="1" x14ac:dyDescent="0.25">
      <c r="A2491" s="51" t="s">
        <v>290</v>
      </c>
      <c r="B2491" s="46" t="s">
        <v>291</v>
      </c>
      <c r="C2491" s="47"/>
      <c r="D2491" s="47"/>
      <c r="E2491" s="125"/>
      <c r="F2491" s="47"/>
    </row>
    <row r="2492" spans="1:6" hidden="1" x14ac:dyDescent="0.25">
      <c r="A2492" s="65" t="s">
        <v>298</v>
      </c>
      <c r="B2492" s="46" t="s">
        <v>299</v>
      </c>
      <c r="C2492" s="76"/>
      <c r="D2492" s="76"/>
      <c r="E2492" s="124"/>
      <c r="F2492" s="76"/>
    </row>
    <row r="2493" spans="1:6" ht="25.5" hidden="1" x14ac:dyDescent="0.25">
      <c r="A2493" s="51" t="s">
        <v>312</v>
      </c>
      <c r="B2493" s="46" t="s">
        <v>311</v>
      </c>
      <c r="C2493" s="47"/>
      <c r="D2493" s="47"/>
      <c r="E2493" s="125"/>
      <c r="F2493" s="47"/>
    </row>
    <row r="2494" spans="1:6" ht="25.5" hidden="1" x14ac:dyDescent="0.25">
      <c r="A2494" s="65" t="s">
        <v>313</v>
      </c>
      <c r="B2494" s="46" t="s">
        <v>314</v>
      </c>
      <c r="C2494" s="74"/>
      <c r="D2494" s="74"/>
      <c r="E2494" s="124"/>
      <c r="F2494" s="75" t="e">
        <f>+E2494/C2494*100</f>
        <v>#DIV/0!</v>
      </c>
    </row>
    <row r="2495" spans="1:6" hidden="1" x14ac:dyDescent="0.25">
      <c r="A2495" s="51" t="s">
        <v>335</v>
      </c>
      <c r="B2495" s="46" t="s">
        <v>336</v>
      </c>
      <c r="C2495" s="47"/>
      <c r="D2495" s="47"/>
      <c r="E2495" s="125"/>
      <c r="F2495" s="47"/>
    </row>
    <row r="2496" spans="1:6" ht="25.5" hidden="1" x14ac:dyDescent="0.25">
      <c r="A2496" s="51" t="s">
        <v>340</v>
      </c>
      <c r="B2496" s="46" t="s">
        <v>86</v>
      </c>
      <c r="C2496" s="47"/>
      <c r="D2496" s="47"/>
      <c r="E2496" s="125"/>
      <c r="F2496" s="47"/>
    </row>
    <row r="2497" spans="1:6" ht="25.5" hidden="1" x14ac:dyDescent="0.25">
      <c r="A2497" s="65" t="s">
        <v>342</v>
      </c>
      <c r="B2497" s="46" t="s">
        <v>343</v>
      </c>
      <c r="C2497" s="74"/>
      <c r="D2497" s="74"/>
      <c r="E2497" s="124"/>
      <c r="F2497" s="75" t="e">
        <f>+E2497/C2497*100</f>
        <v>#DIV/0!</v>
      </c>
    </row>
    <row r="2498" spans="1:6" hidden="1" x14ac:dyDescent="0.25">
      <c r="A2498" s="51" t="s">
        <v>352</v>
      </c>
      <c r="B2498" s="46" t="s">
        <v>353</v>
      </c>
      <c r="C2498" s="47"/>
      <c r="D2498" s="47"/>
      <c r="E2498" s="125"/>
      <c r="F2498" s="47"/>
    </row>
    <row r="2499" spans="1:6" hidden="1" x14ac:dyDescent="0.25">
      <c r="A2499" s="65" t="s">
        <v>358</v>
      </c>
      <c r="B2499" s="46" t="s">
        <v>359</v>
      </c>
      <c r="C2499" s="76"/>
      <c r="D2499" s="76"/>
      <c r="E2499" s="124"/>
      <c r="F2499" s="76"/>
    </row>
    <row r="2500" spans="1:6" hidden="1" x14ac:dyDescent="0.25">
      <c r="A2500" s="51" t="s">
        <v>361</v>
      </c>
      <c r="B2500" s="46" t="s">
        <v>362</v>
      </c>
      <c r="C2500" s="47"/>
      <c r="D2500" s="47"/>
      <c r="E2500" s="125"/>
      <c r="F2500" s="47"/>
    </row>
    <row r="2501" spans="1:6" ht="25.5" hidden="1" x14ac:dyDescent="0.25">
      <c r="A2501" s="65" t="s">
        <v>387</v>
      </c>
      <c r="B2501" s="46" t="s">
        <v>388</v>
      </c>
      <c r="C2501" s="76"/>
      <c r="D2501" s="76"/>
      <c r="E2501" s="124"/>
      <c r="F2501" s="76"/>
    </row>
    <row r="2502" spans="1:6" hidden="1" x14ac:dyDescent="0.25">
      <c r="A2502" s="51" t="s">
        <v>394</v>
      </c>
      <c r="B2502" s="46" t="s">
        <v>395</v>
      </c>
      <c r="C2502" s="47"/>
      <c r="D2502" s="47"/>
      <c r="E2502" s="125"/>
      <c r="F2502" s="47"/>
    </row>
    <row r="2503" spans="1:6" ht="25.5" hidden="1" x14ac:dyDescent="0.25">
      <c r="A2503" s="65" t="s">
        <v>399</v>
      </c>
      <c r="B2503" s="46" t="s">
        <v>400</v>
      </c>
      <c r="C2503" s="74"/>
      <c r="D2503" s="74"/>
      <c r="E2503" s="124"/>
      <c r="F2503" s="75" t="e">
        <f>+E2503/C2503*100</f>
        <v>#DIV/0!</v>
      </c>
    </row>
    <row r="2504" spans="1:6" hidden="1" x14ac:dyDescent="0.25">
      <c r="A2504" s="51" t="s">
        <v>405</v>
      </c>
      <c r="B2504" s="46" t="s">
        <v>406</v>
      </c>
      <c r="C2504" s="47"/>
      <c r="D2504" s="47"/>
      <c r="E2504" s="125"/>
      <c r="F2504" s="47"/>
    </row>
    <row r="2505" spans="1:6" hidden="1" x14ac:dyDescent="0.25">
      <c r="A2505" s="51" t="s">
        <v>409</v>
      </c>
      <c r="B2505" s="46" t="s">
        <v>173</v>
      </c>
      <c r="C2505" s="47"/>
      <c r="D2505" s="47"/>
      <c r="E2505" s="125"/>
      <c r="F2505" s="47"/>
    </row>
    <row r="2506" spans="1:6" hidden="1" x14ac:dyDescent="0.25">
      <c r="A2506" s="51" t="s">
        <v>410</v>
      </c>
      <c r="B2506" s="46" t="s">
        <v>411</v>
      </c>
      <c r="C2506" s="47"/>
      <c r="D2506" s="47"/>
      <c r="E2506" s="125"/>
      <c r="F2506" s="47"/>
    </row>
    <row r="2507" spans="1:6" hidden="1" x14ac:dyDescent="0.25">
      <c r="A2507" s="51" t="s">
        <v>413</v>
      </c>
      <c r="B2507" s="46" t="s">
        <v>414</v>
      </c>
      <c r="C2507" s="47"/>
      <c r="D2507" s="47"/>
      <c r="E2507" s="125"/>
      <c r="F2507" s="47"/>
    </row>
    <row r="2508" spans="1:6" hidden="1" x14ac:dyDescent="0.25">
      <c r="A2508" s="51" t="s">
        <v>415</v>
      </c>
      <c r="B2508" s="46" t="s">
        <v>416</v>
      </c>
      <c r="C2508" s="47"/>
      <c r="D2508" s="47"/>
      <c r="E2508" s="125"/>
      <c r="F2508" s="47"/>
    </row>
    <row r="2509" spans="1:6" hidden="1" x14ac:dyDescent="0.25">
      <c r="A2509" s="51" t="s">
        <v>418</v>
      </c>
      <c r="B2509" s="46" t="s">
        <v>178</v>
      </c>
      <c r="C2509" s="47"/>
      <c r="D2509" s="47"/>
      <c r="E2509" s="125"/>
      <c r="F2509" s="47"/>
    </row>
    <row r="2510" spans="1:6" hidden="1" x14ac:dyDescent="0.25">
      <c r="A2510" s="48" t="s">
        <v>498</v>
      </c>
      <c r="B2510" s="46" t="s">
        <v>497</v>
      </c>
      <c r="C2510" s="74"/>
      <c r="D2510" s="74"/>
      <c r="E2510" s="124"/>
      <c r="F2510" s="75" t="e">
        <f t="shared" ref="F2510:F2511" si="71">+E2510/C2510*100</f>
        <v>#DIV/0!</v>
      </c>
    </row>
    <row r="2511" spans="1:6" hidden="1" x14ac:dyDescent="0.25">
      <c r="A2511" s="65" t="s">
        <v>193</v>
      </c>
      <c r="B2511" s="46" t="s">
        <v>194</v>
      </c>
      <c r="C2511" s="74"/>
      <c r="D2511" s="74"/>
      <c r="E2511" s="124"/>
      <c r="F2511" s="75" t="e">
        <f t="shared" si="71"/>
        <v>#DIV/0!</v>
      </c>
    </row>
    <row r="2512" spans="1:6" hidden="1" x14ac:dyDescent="0.25">
      <c r="A2512" s="51" t="s">
        <v>197</v>
      </c>
      <c r="B2512" s="46" t="s">
        <v>198</v>
      </c>
      <c r="C2512" s="47"/>
      <c r="D2512" s="47"/>
      <c r="E2512" s="125"/>
      <c r="F2512" s="47"/>
    </row>
    <row r="2513" spans="1:6" hidden="1" x14ac:dyDescent="0.25">
      <c r="A2513" s="51" t="s">
        <v>212</v>
      </c>
      <c r="B2513" s="46" t="s">
        <v>213</v>
      </c>
      <c r="C2513" s="47"/>
      <c r="D2513" s="47"/>
      <c r="E2513" s="125"/>
      <c r="F2513" s="47"/>
    </row>
    <row r="2514" spans="1:6" hidden="1" x14ac:dyDescent="0.25">
      <c r="A2514" s="65" t="s">
        <v>216</v>
      </c>
      <c r="B2514" s="46" t="s">
        <v>217</v>
      </c>
      <c r="C2514" s="74"/>
      <c r="D2514" s="74"/>
      <c r="E2514" s="124"/>
      <c r="F2514" s="75" t="e">
        <f>+E2514/C2514*100</f>
        <v>#DIV/0!</v>
      </c>
    </row>
    <row r="2515" spans="1:6" hidden="1" x14ac:dyDescent="0.25">
      <c r="A2515" s="51" t="s">
        <v>220</v>
      </c>
      <c r="B2515" s="46" t="s">
        <v>221</v>
      </c>
      <c r="C2515" s="47"/>
      <c r="D2515" s="47"/>
      <c r="E2515" s="125"/>
      <c r="F2515" s="47"/>
    </row>
    <row r="2516" spans="1:6" ht="25.5" hidden="1" x14ac:dyDescent="0.25">
      <c r="A2516" s="51" t="s">
        <v>222</v>
      </c>
      <c r="B2516" s="46" t="s">
        <v>223</v>
      </c>
      <c r="C2516" s="47"/>
      <c r="D2516" s="47"/>
      <c r="E2516" s="125"/>
      <c r="F2516" s="47"/>
    </row>
    <row r="2517" spans="1:6" hidden="1" x14ac:dyDescent="0.25">
      <c r="A2517" s="51" t="s">
        <v>230</v>
      </c>
      <c r="B2517" s="46" t="s">
        <v>231</v>
      </c>
      <c r="C2517" s="47"/>
      <c r="D2517" s="47"/>
      <c r="E2517" s="125"/>
      <c r="F2517" s="47"/>
    </row>
    <row r="2518" spans="1:6" hidden="1" x14ac:dyDescent="0.25">
      <c r="A2518" s="51" t="s">
        <v>238</v>
      </c>
      <c r="B2518" s="46" t="s">
        <v>239</v>
      </c>
      <c r="C2518" s="47"/>
      <c r="D2518" s="47"/>
      <c r="E2518" s="125"/>
      <c r="F2518" s="47"/>
    </row>
    <row r="2519" spans="1:6" hidden="1" x14ac:dyDescent="0.25">
      <c r="A2519" s="51" t="s">
        <v>244</v>
      </c>
      <c r="B2519" s="46" t="s">
        <v>245</v>
      </c>
      <c r="C2519" s="47"/>
      <c r="D2519" s="47"/>
      <c r="E2519" s="125"/>
      <c r="F2519" s="47"/>
    </row>
    <row r="2520" spans="1:6" hidden="1" x14ac:dyDescent="0.25">
      <c r="A2520" s="51" t="s">
        <v>248</v>
      </c>
      <c r="B2520" s="46" t="s">
        <v>249</v>
      </c>
      <c r="C2520" s="47"/>
      <c r="D2520" s="47"/>
      <c r="E2520" s="125"/>
      <c r="F2520" s="47"/>
    </row>
    <row r="2521" spans="1:6" hidden="1" x14ac:dyDescent="0.25">
      <c r="A2521" s="51" t="s">
        <v>250</v>
      </c>
      <c r="B2521" s="46" t="s">
        <v>251</v>
      </c>
      <c r="C2521" s="47"/>
      <c r="D2521" s="47"/>
      <c r="E2521" s="125"/>
      <c r="F2521" s="47"/>
    </row>
    <row r="2522" spans="1:6" hidden="1" x14ac:dyDescent="0.25">
      <c r="A2522" s="51" t="s">
        <v>252</v>
      </c>
      <c r="B2522" s="46" t="s">
        <v>253</v>
      </c>
      <c r="C2522" s="47"/>
      <c r="D2522" s="47"/>
      <c r="E2522" s="125"/>
      <c r="F2522" s="47"/>
    </row>
    <row r="2523" spans="1:6" hidden="1" x14ac:dyDescent="0.25">
      <c r="A2523" s="51" t="s">
        <v>256</v>
      </c>
      <c r="B2523" s="46" t="s">
        <v>257</v>
      </c>
      <c r="C2523" s="47"/>
      <c r="D2523" s="47"/>
      <c r="E2523" s="125"/>
      <c r="F2523" s="47"/>
    </row>
    <row r="2524" spans="1:6" hidden="1" x14ac:dyDescent="0.25">
      <c r="A2524" s="51" t="s">
        <v>264</v>
      </c>
      <c r="B2524" s="46" t="s">
        <v>263</v>
      </c>
      <c r="C2524" s="47"/>
      <c r="D2524" s="47"/>
      <c r="E2524" s="125"/>
      <c r="F2524" s="47"/>
    </row>
    <row r="2525" spans="1:6" hidden="1" x14ac:dyDescent="0.25">
      <c r="A2525" s="51" t="s">
        <v>271</v>
      </c>
      <c r="B2525" s="46" t="s">
        <v>272</v>
      </c>
      <c r="C2525" s="47"/>
      <c r="D2525" s="47"/>
      <c r="E2525" s="125"/>
      <c r="F2525" s="47"/>
    </row>
    <row r="2526" spans="1:6" ht="25.5" hidden="1" x14ac:dyDescent="0.25">
      <c r="A2526" s="65" t="s">
        <v>399</v>
      </c>
      <c r="B2526" s="46" t="s">
        <v>400</v>
      </c>
      <c r="C2526" s="76"/>
      <c r="D2526" s="76"/>
      <c r="E2526" s="124"/>
      <c r="F2526" s="76"/>
    </row>
    <row r="2527" spans="1:6" hidden="1" x14ac:dyDescent="0.25">
      <c r="A2527" s="51" t="s">
        <v>417</v>
      </c>
      <c r="B2527" s="46" t="s">
        <v>176</v>
      </c>
      <c r="C2527" s="47"/>
      <c r="D2527" s="47"/>
      <c r="E2527" s="125"/>
      <c r="F2527" s="47"/>
    </row>
    <row r="2528" spans="1:6" ht="38.25" hidden="1" x14ac:dyDescent="0.25">
      <c r="A2528" s="72" t="s">
        <v>646</v>
      </c>
      <c r="B2528" s="73" t="s">
        <v>647</v>
      </c>
      <c r="C2528" s="60">
        <v>12399466</v>
      </c>
      <c r="D2528" s="60"/>
      <c r="E2528" s="123"/>
      <c r="F2528" s="75">
        <f t="shared" ref="F2528:F2530" si="72">+E2528/C2528*100</f>
        <v>0</v>
      </c>
    </row>
    <row r="2529" spans="1:6" hidden="1" x14ac:dyDescent="0.25">
      <c r="A2529" s="48" t="s">
        <v>193</v>
      </c>
      <c r="B2529" s="46" t="s">
        <v>482</v>
      </c>
      <c r="C2529" s="74">
        <v>1164762</v>
      </c>
      <c r="D2529" s="74"/>
      <c r="E2529" s="124"/>
      <c r="F2529" s="75">
        <f t="shared" si="72"/>
        <v>0</v>
      </c>
    </row>
    <row r="2530" spans="1:6" hidden="1" x14ac:dyDescent="0.25">
      <c r="A2530" s="65" t="s">
        <v>193</v>
      </c>
      <c r="B2530" s="46" t="s">
        <v>194</v>
      </c>
      <c r="C2530" s="74">
        <v>53724</v>
      </c>
      <c r="D2530" s="74"/>
      <c r="E2530" s="124"/>
      <c r="F2530" s="75">
        <f t="shared" si="72"/>
        <v>0</v>
      </c>
    </row>
    <row r="2531" spans="1:6" hidden="1" x14ac:dyDescent="0.25">
      <c r="A2531" s="51" t="s">
        <v>197</v>
      </c>
      <c r="B2531" s="46" t="s">
        <v>198</v>
      </c>
      <c r="C2531" s="47"/>
      <c r="D2531" s="47"/>
      <c r="E2531" s="125"/>
      <c r="F2531" s="47"/>
    </row>
    <row r="2532" spans="1:6" hidden="1" x14ac:dyDescent="0.25">
      <c r="A2532" s="51" t="s">
        <v>207</v>
      </c>
      <c r="B2532" s="46" t="s">
        <v>206</v>
      </c>
      <c r="C2532" s="47"/>
      <c r="D2532" s="47"/>
      <c r="E2532" s="125"/>
      <c r="F2532" s="47"/>
    </row>
    <row r="2533" spans="1:6" hidden="1" x14ac:dyDescent="0.25">
      <c r="A2533" s="51" t="s">
        <v>212</v>
      </c>
      <c r="B2533" s="46" t="s">
        <v>213</v>
      </c>
      <c r="C2533" s="47"/>
      <c r="D2533" s="47"/>
      <c r="E2533" s="125"/>
      <c r="F2533" s="47"/>
    </row>
    <row r="2534" spans="1:6" ht="25.5" hidden="1" x14ac:dyDescent="0.25">
      <c r="A2534" s="51" t="s">
        <v>214</v>
      </c>
      <c r="B2534" s="46" t="s">
        <v>215</v>
      </c>
      <c r="C2534" s="47"/>
      <c r="D2534" s="47"/>
      <c r="E2534" s="125"/>
      <c r="F2534" s="47"/>
    </row>
    <row r="2535" spans="1:6" hidden="1" x14ac:dyDescent="0.25">
      <c r="A2535" s="65" t="s">
        <v>216</v>
      </c>
      <c r="B2535" s="46" t="s">
        <v>217</v>
      </c>
      <c r="C2535" s="74">
        <v>579864</v>
      </c>
      <c r="D2535" s="74"/>
      <c r="E2535" s="124"/>
      <c r="F2535" s="75">
        <f>+E2535/C2535*100</f>
        <v>0</v>
      </c>
    </row>
    <row r="2536" spans="1:6" hidden="1" x14ac:dyDescent="0.25">
      <c r="A2536" s="51" t="s">
        <v>220</v>
      </c>
      <c r="B2536" s="46" t="s">
        <v>221</v>
      </c>
      <c r="C2536" s="47"/>
      <c r="D2536" s="47"/>
      <c r="E2536" s="125"/>
      <c r="F2536" s="47"/>
    </row>
    <row r="2537" spans="1:6" ht="25.5" hidden="1" x14ac:dyDescent="0.25">
      <c r="A2537" s="51" t="s">
        <v>222</v>
      </c>
      <c r="B2537" s="46" t="s">
        <v>223</v>
      </c>
      <c r="C2537" s="47"/>
      <c r="D2537" s="47"/>
      <c r="E2537" s="125"/>
      <c r="F2537" s="47"/>
    </row>
    <row r="2538" spans="1:6" hidden="1" x14ac:dyDescent="0.25">
      <c r="A2538" s="51" t="s">
        <v>224</v>
      </c>
      <c r="B2538" s="46" t="s">
        <v>225</v>
      </c>
      <c r="C2538" s="47"/>
      <c r="D2538" s="47"/>
      <c r="E2538" s="125"/>
      <c r="F2538" s="47"/>
    </row>
    <row r="2539" spans="1:6" hidden="1" x14ac:dyDescent="0.25">
      <c r="A2539" s="51" t="s">
        <v>230</v>
      </c>
      <c r="B2539" s="46" t="s">
        <v>231</v>
      </c>
      <c r="C2539" s="47"/>
      <c r="D2539" s="47"/>
      <c r="E2539" s="125"/>
      <c r="F2539" s="47"/>
    </row>
    <row r="2540" spans="1:6" hidden="1" x14ac:dyDescent="0.25">
      <c r="A2540" s="51" t="s">
        <v>232</v>
      </c>
      <c r="B2540" s="46" t="s">
        <v>233</v>
      </c>
      <c r="C2540" s="47"/>
      <c r="D2540" s="47"/>
      <c r="E2540" s="125"/>
      <c r="F2540" s="47"/>
    </row>
    <row r="2541" spans="1:6" hidden="1" x14ac:dyDescent="0.25">
      <c r="A2541" s="51" t="s">
        <v>234</v>
      </c>
      <c r="B2541" s="46" t="s">
        <v>235</v>
      </c>
      <c r="C2541" s="47"/>
      <c r="D2541" s="47"/>
      <c r="E2541" s="125"/>
      <c r="F2541" s="47"/>
    </row>
    <row r="2542" spans="1:6" ht="25.5" hidden="1" x14ac:dyDescent="0.25">
      <c r="A2542" s="51" t="s">
        <v>236</v>
      </c>
      <c r="B2542" s="46" t="s">
        <v>237</v>
      </c>
      <c r="C2542" s="47"/>
      <c r="D2542" s="47"/>
      <c r="E2542" s="125"/>
      <c r="F2542" s="47"/>
    </row>
    <row r="2543" spans="1:6" hidden="1" x14ac:dyDescent="0.25">
      <c r="A2543" s="51" t="s">
        <v>238</v>
      </c>
      <c r="B2543" s="46" t="s">
        <v>239</v>
      </c>
      <c r="C2543" s="47"/>
      <c r="D2543" s="47"/>
      <c r="E2543" s="125"/>
      <c r="F2543" s="47"/>
    </row>
    <row r="2544" spans="1:6" hidden="1" x14ac:dyDescent="0.25">
      <c r="A2544" s="51" t="s">
        <v>240</v>
      </c>
      <c r="B2544" s="46" t="s">
        <v>241</v>
      </c>
      <c r="C2544" s="47"/>
      <c r="D2544" s="47"/>
      <c r="E2544" s="125"/>
      <c r="F2544" s="47"/>
    </row>
    <row r="2545" spans="1:6" hidden="1" x14ac:dyDescent="0.25">
      <c r="A2545" s="51" t="s">
        <v>244</v>
      </c>
      <c r="B2545" s="46" t="s">
        <v>245</v>
      </c>
      <c r="C2545" s="47"/>
      <c r="D2545" s="47"/>
      <c r="E2545" s="125"/>
      <c r="F2545" s="47"/>
    </row>
    <row r="2546" spans="1:6" hidden="1" x14ac:dyDescent="0.25">
      <c r="A2546" s="51" t="s">
        <v>246</v>
      </c>
      <c r="B2546" s="46" t="s">
        <v>247</v>
      </c>
      <c r="C2546" s="47"/>
      <c r="D2546" s="47"/>
      <c r="E2546" s="125"/>
      <c r="F2546" s="47"/>
    </row>
    <row r="2547" spans="1:6" hidden="1" x14ac:dyDescent="0.25">
      <c r="A2547" s="51" t="s">
        <v>248</v>
      </c>
      <c r="B2547" s="46" t="s">
        <v>249</v>
      </c>
      <c r="C2547" s="47"/>
      <c r="D2547" s="47"/>
      <c r="E2547" s="125"/>
      <c r="F2547" s="47"/>
    </row>
    <row r="2548" spans="1:6" hidden="1" x14ac:dyDescent="0.25">
      <c r="A2548" s="51" t="s">
        <v>250</v>
      </c>
      <c r="B2548" s="46" t="s">
        <v>251</v>
      </c>
      <c r="C2548" s="47"/>
      <c r="D2548" s="47"/>
      <c r="E2548" s="125"/>
      <c r="F2548" s="47"/>
    </row>
    <row r="2549" spans="1:6" hidden="1" x14ac:dyDescent="0.25">
      <c r="A2549" s="51" t="s">
        <v>252</v>
      </c>
      <c r="B2549" s="46" t="s">
        <v>253</v>
      </c>
      <c r="C2549" s="47"/>
      <c r="D2549" s="47"/>
      <c r="E2549" s="125"/>
      <c r="F2549" s="47"/>
    </row>
    <row r="2550" spans="1:6" hidden="1" x14ac:dyDescent="0.25">
      <c r="A2550" s="51" t="s">
        <v>254</v>
      </c>
      <c r="B2550" s="46" t="s">
        <v>255</v>
      </c>
      <c r="C2550" s="47"/>
      <c r="D2550" s="47"/>
      <c r="E2550" s="125"/>
      <c r="F2550" s="47"/>
    </row>
    <row r="2551" spans="1:6" hidden="1" x14ac:dyDescent="0.25">
      <c r="A2551" s="51" t="s">
        <v>256</v>
      </c>
      <c r="B2551" s="46" t="s">
        <v>257</v>
      </c>
      <c r="C2551" s="47"/>
      <c r="D2551" s="47"/>
      <c r="E2551" s="125"/>
      <c r="F2551" s="47"/>
    </row>
    <row r="2552" spans="1:6" hidden="1" x14ac:dyDescent="0.25">
      <c r="A2552" s="51" t="s">
        <v>260</v>
      </c>
      <c r="B2552" s="46" t="s">
        <v>261</v>
      </c>
      <c r="C2552" s="47"/>
      <c r="D2552" s="47"/>
      <c r="E2552" s="125"/>
      <c r="F2552" s="47"/>
    </row>
    <row r="2553" spans="1:6" hidden="1" x14ac:dyDescent="0.25">
      <c r="A2553" s="51" t="s">
        <v>264</v>
      </c>
      <c r="B2553" s="46" t="s">
        <v>263</v>
      </c>
      <c r="C2553" s="47"/>
      <c r="D2553" s="47"/>
      <c r="E2553" s="125"/>
      <c r="F2553" s="47"/>
    </row>
    <row r="2554" spans="1:6" ht="25.5" hidden="1" x14ac:dyDescent="0.25">
      <c r="A2554" s="51" t="s">
        <v>267</v>
      </c>
      <c r="B2554" s="46" t="s">
        <v>268</v>
      </c>
      <c r="C2554" s="47"/>
      <c r="D2554" s="47"/>
      <c r="E2554" s="125"/>
      <c r="F2554" s="47"/>
    </row>
    <row r="2555" spans="1:6" hidden="1" x14ac:dyDescent="0.25">
      <c r="A2555" s="51" t="s">
        <v>269</v>
      </c>
      <c r="B2555" s="46" t="s">
        <v>270</v>
      </c>
      <c r="C2555" s="47"/>
      <c r="D2555" s="47"/>
      <c r="E2555" s="125"/>
      <c r="F2555" s="47"/>
    </row>
    <row r="2556" spans="1:6" hidden="1" x14ac:dyDescent="0.25">
      <c r="A2556" s="51" t="s">
        <v>271</v>
      </c>
      <c r="B2556" s="46" t="s">
        <v>272</v>
      </c>
      <c r="C2556" s="47"/>
      <c r="D2556" s="47"/>
      <c r="E2556" s="125"/>
      <c r="F2556" s="47"/>
    </row>
    <row r="2557" spans="1:6" hidden="1" x14ac:dyDescent="0.25">
      <c r="A2557" s="51" t="s">
        <v>273</v>
      </c>
      <c r="B2557" s="46" t="s">
        <v>274</v>
      </c>
      <c r="C2557" s="47"/>
      <c r="D2557" s="47"/>
      <c r="E2557" s="125"/>
      <c r="F2557" s="47"/>
    </row>
    <row r="2558" spans="1:6" hidden="1" x14ac:dyDescent="0.25">
      <c r="A2558" s="51" t="s">
        <v>275</v>
      </c>
      <c r="B2558" s="46" t="s">
        <v>276</v>
      </c>
      <c r="C2558" s="47"/>
      <c r="D2558" s="47"/>
      <c r="E2558" s="125"/>
      <c r="F2558" s="47"/>
    </row>
    <row r="2559" spans="1:6" hidden="1" x14ac:dyDescent="0.25">
      <c r="A2559" s="51" t="s">
        <v>277</v>
      </c>
      <c r="B2559" s="46" t="s">
        <v>278</v>
      </c>
      <c r="C2559" s="47"/>
      <c r="D2559" s="47"/>
      <c r="E2559" s="125"/>
      <c r="F2559" s="47"/>
    </row>
    <row r="2560" spans="1:6" hidden="1" x14ac:dyDescent="0.25">
      <c r="A2560" s="51" t="s">
        <v>279</v>
      </c>
      <c r="B2560" s="46" t="s">
        <v>266</v>
      </c>
      <c r="C2560" s="47"/>
      <c r="D2560" s="47"/>
      <c r="E2560" s="125"/>
      <c r="F2560" s="47"/>
    </row>
    <row r="2561" spans="1:6" hidden="1" x14ac:dyDescent="0.25">
      <c r="A2561" s="65" t="s">
        <v>280</v>
      </c>
      <c r="B2561" s="46" t="s">
        <v>281</v>
      </c>
      <c r="C2561" s="74">
        <v>2613</v>
      </c>
      <c r="D2561" s="74"/>
      <c r="E2561" s="124"/>
      <c r="F2561" s="75">
        <f>+E2561/C2561*100</f>
        <v>0</v>
      </c>
    </row>
    <row r="2562" spans="1:6" hidden="1" x14ac:dyDescent="0.25">
      <c r="A2562" s="51" t="s">
        <v>290</v>
      </c>
      <c r="B2562" s="46" t="s">
        <v>291</v>
      </c>
      <c r="C2562" s="47"/>
      <c r="D2562" s="47"/>
      <c r="E2562" s="125"/>
      <c r="F2562" s="47"/>
    </row>
    <row r="2563" spans="1:6" ht="25.5" hidden="1" x14ac:dyDescent="0.25">
      <c r="A2563" s="51" t="s">
        <v>292</v>
      </c>
      <c r="B2563" s="46" t="s">
        <v>293</v>
      </c>
      <c r="C2563" s="47"/>
      <c r="D2563" s="47"/>
      <c r="E2563" s="125"/>
      <c r="F2563" s="47"/>
    </row>
    <row r="2564" spans="1:6" hidden="1" x14ac:dyDescent="0.25">
      <c r="A2564" s="51" t="s">
        <v>294</v>
      </c>
      <c r="B2564" s="46" t="s">
        <v>295</v>
      </c>
      <c r="C2564" s="47"/>
      <c r="D2564" s="47"/>
      <c r="E2564" s="125"/>
      <c r="F2564" s="47"/>
    </row>
    <row r="2565" spans="1:6" hidden="1" x14ac:dyDescent="0.25">
      <c r="A2565" s="51" t="s">
        <v>296</v>
      </c>
      <c r="B2565" s="46" t="s">
        <v>297</v>
      </c>
      <c r="C2565" s="47"/>
      <c r="D2565" s="47"/>
      <c r="E2565" s="125"/>
      <c r="F2565" s="47"/>
    </row>
    <row r="2566" spans="1:6" ht="25.5" hidden="1" x14ac:dyDescent="0.25">
      <c r="A2566" s="65" t="s">
        <v>342</v>
      </c>
      <c r="B2566" s="46" t="s">
        <v>343</v>
      </c>
      <c r="C2566" s="74"/>
      <c r="D2566" s="74"/>
      <c r="E2566" s="124"/>
      <c r="F2566" s="75" t="e">
        <f>+E2566/C2566*100</f>
        <v>#DIV/0!</v>
      </c>
    </row>
    <row r="2567" spans="1:6" hidden="1" x14ac:dyDescent="0.25">
      <c r="A2567" s="51" t="s">
        <v>352</v>
      </c>
      <c r="B2567" s="46" t="s">
        <v>353</v>
      </c>
      <c r="C2567" s="47"/>
      <c r="D2567" s="47"/>
      <c r="E2567" s="125"/>
      <c r="F2567" s="47"/>
    </row>
    <row r="2568" spans="1:6" hidden="1" x14ac:dyDescent="0.25">
      <c r="A2568" s="65" t="s">
        <v>358</v>
      </c>
      <c r="B2568" s="46" t="s">
        <v>359</v>
      </c>
      <c r="C2568" s="74"/>
      <c r="D2568" s="74"/>
      <c r="E2568" s="124"/>
      <c r="F2568" s="75" t="e">
        <f>+E2568/C2568*100</f>
        <v>#DIV/0!</v>
      </c>
    </row>
    <row r="2569" spans="1:6" hidden="1" x14ac:dyDescent="0.25">
      <c r="A2569" s="51" t="s">
        <v>361</v>
      </c>
      <c r="B2569" s="46" t="s">
        <v>362</v>
      </c>
      <c r="C2569" s="47"/>
      <c r="D2569" s="47"/>
      <c r="E2569" s="125"/>
      <c r="F2569" s="47"/>
    </row>
    <row r="2570" spans="1:6" ht="25.5" hidden="1" x14ac:dyDescent="0.25">
      <c r="A2570" s="65" t="s">
        <v>387</v>
      </c>
      <c r="B2570" s="46" t="s">
        <v>388</v>
      </c>
      <c r="C2570" s="76"/>
      <c r="D2570" s="76"/>
      <c r="E2570" s="124"/>
      <c r="F2570" s="76"/>
    </row>
    <row r="2571" spans="1:6" hidden="1" x14ac:dyDescent="0.25">
      <c r="A2571" s="51" t="s">
        <v>396</v>
      </c>
      <c r="B2571" s="46" t="s">
        <v>161</v>
      </c>
      <c r="C2571" s="47"/>
      <c r="D2571" s="47"/>
      <c r="E2571" s="125"/>
      <c r="F2571" s="47"/>
    </row>
    <row r="2572" spans="1:6" ht="25.5" hidden="1" x14ac:dyDescent="0.25">
      <c r="A2572" s="65" t="s">
        <v>399</v>
      </c>
      <c r="B2572" s="46" t="s">
        <v>400</v>
      </c>
      <c r="C2572" s="74">
        <v>95704</v>
      </c>
      <c r="D2572" s="74"/>
      <c r="E2572" s="124"/>
      <c r="F2572" s="75">
        <f>+E2572/C2572*100</f>
        <v>0</v>
      </c>
    </row>
    <row r="2573" spans="1:6" hidden="1" x14ac:dyDescent="0.25">
      <c r="A2573" s="51" t="s">
        <v>405</v>
      </c>
      <c r="B2573" s="46" t="s">
        <v>406</v>
      </c>
      <c r="C2573" s="47"/>
      <c r="D2573" s="47"/>
      <c r="E2573" s="125"/>
      <c r="F2573" s="47"/>
    </row>
    <row r="2574" spans="1:6" hidden="1" x14ac:dyDescent="0.25">
      <c r="A2574" s="51" t="s">
        <v>409</v>
      </c>
      <c r="B2574" s="46" t="s">
        <v>173</v>
      </c>
      <c r="C2574" s="47"/>
      <c r="D2574" s="47"/>
      <c r="E2574" s="125"/>
      <c r="F2574" s="47"/>
    </row>
    <row r="2575" spans="1:6" hidden="1" x14ac:dyDescent="0.25">
      <c r="A2575" s="51" t="s">
        <v>410</v>
      </c>
      <c r="B2575" s="46" t="s">
        <v>411</v>
      </c>
      <c r="C2575" s="47"/>
      <c r="D2575" s="47"/>
      <c r="E2575" s="125"/>
      <c r="F2575" s="47"/>
    </row>
    <row r="2576" spans="1:6" hidden="1" x14ac:dyDescent="0.25">
      <c r="A2576" s="51" t="s">
        <v>413</v>
      </c>
      <c r="B2576" s="46" t="s">
        <v>414</v>
      </c>
      <c r="C2576" s="47"/>
      <c r="D2576" s="47"/>
      <c r="E2576" s="125"/>
      <c r="F2576" s="47"/>
    </row>
    <row r="2577" spans="1:6" hidden="1" x14ac:dyDescent="0.25">
      <c r="A2577" s="51" t="s">
        <v>418</v>
      </c>
      <c r="B2577" s="46" t="s">
        <v>178</v>
      </c>
      <c r="C2577" s="47"/>
      <c r="D2577" s="47"/>
      <c r="E2577" s="125"/>
      <c r="F2577" s="47"/>
    </row>
    <row r="2578" spans="1:6" hidden="1" x14ac:dyDescent="0.25">
      <c r="A2578" s="51" t="s">
        <v>421</v>
      </c>
      <c r="B2578" s="46" t="s">
        <v>182</v>
      </c>
      <c r="C2578" s="47"/>
      <c r="D2578" s="47"/>
      <c r="E2578" s="125"/>
      <c r="F2578" s="47"/>
    </row>
    <row r="2579" spans="1:6" hidden="1" x14ac:dyDescent="0.25">
      <c r="A2579" s="51" t="s">
        <v>425</v>
      </c>
      <c r="B2579" s="46" t="s">
        <v>426</v>
      </c>
      <c r="C2579" s="47"/>
      <c r="D2579" s="47"/>
      <c r="E2579" s="125"/>
      <c r="F2579" s="47"/>
    </row>
    <row r="2580" spans="1:6" ht="25.5" hidden="1" x14ac:dyDescent="0.25">
      <c r="A2580" s="65" t="s">
        <v>456</v>
      </c>
      <c r="B2580" s="46" t="s">
        <v>457</v>
      </c>
      <c r="C2580" s="74">
        <v>286572</v>
      </c>
      <c r="D2580" s="74"/>
      <c r="E2580" s="124"/>
      <c r="F2580" s="75">
        <f>+E2580/C2580*100</f>
        <v>0</v>
      </c>
    </row>
    <row r="2581" spans="1:6" hidden="1" x14ac:dyDescent="0.25">
      <c r="A2581" s="51" t="s">
        <v>460</v>
      </c>
      <c r="B2581" s="46" t="s">
        <v>459</v>
      </c>
      <c r="C2581" s="47"/>
      <c r="D2581" s="47"/>
      <c r="E2581" s="125"/>
      <c r="F2581" s="47"/>
    </row>
    <row r="2582" spans="1:6" ht="25.5" hidden="1" x14ac:dyDescent="0.25">
      <c r="A2582" s="65" t="s">
        <v>580</v>
      </c>
      <c r="B2582" s="46" t="s">
        <v>581</v>
      </c>
      <c r="C2582" s="74">
        <v>145179</v>
      </c>
      <c r="D2582" s="74"/>
      <c r="E2582" s="126"/>
      <c r="F2582" s="76"/>
    </row>
    <row r="2583" spans="1:6" hidden="1" x14ac:dyDescent="0.25">
      <c r="A2583" s="48" t="s">
        <v>444</v>
      </c>
      <c r="B2583" s="46" t="s">
        <v>484</v>
      </c>
      <c r="C2583" s="74">
        <v>9819369</v>
      </c>
      <c r="D2583" s="74"/>
      <c r="E2583" s="124"/>
      <c r="F2583" s="75">
        <f t="shared" ref="F2583:F2584" si="73">+E2583/C2583*100</f>
        <v>0</v>
      </c>
    </row>
    <row r="2584" spans="1:6" hidden="1" x14ac:dyDescent="0.25">
      <c r="A2584" s="65" t="s">
        <v>193</v>
      </c>
      <c r="B2584" s="46" t="s">
        <v>194</v>
      </c>
      <c r="C2584" s="74">
        <v>4215956</v>
      </c>
      <c r="D2584" s="74"/>
      <c r="E2584" s="124"/>
      <c r="F2584" s="75">
        <f t="shared" si="73"/>
        <v>0</v>
      </c>
    </row>
    <row r="2585" spans="1:6" hidden="1" x14ac:dyDescent="0.25">
      <c r="A2585" s="51" t="s">
        <v>197</v>
      </c>
      <c r="B2585" s="46" t="s">
        <v>198</v>
      </c>
      <c r="C2585" s="47"/>
      <c r="D2585" s="47"/>
      <c r="E2585" s="125"/>
      <c r="F2585" s="47"/>
    </row>
    <row r="2586" spans="1:6" hidden="1" x14ac:dyDescent="0.25">
      <c r="A2586" s="51" t="s">
        <v>201</v>
      </c>
      <c r="B2586" s="46" t="s">
        <v>202</v>
      </c>
      <c r="D2586" s="47"/>
      <c r="E2586" s="125"/>
      <c r="F2586" s="47"/>
    </row>
    <row r="2587" spans="1:6" hidden="1" x14ac:dyDescent="0.25">
      <c r="A2587" s="51" t="s">
        <v>207</v>
      </c>
      <c r="B2587" s="46" t="s">
        <v>206</v>
      </c>
      <c r="C2587" s="47"/>
      <c r="D2587" s="47"/>
      <c r="E2587" s="125"/>
      <c r="F2587" s="47"/>
    </row>
    <row r="2588" spans="1:6" hidden="1" x14ac:dyDescent="0.25">
      <c r="A2588" s="51" t="s">
        <v>212</v>
      </c>
      <c r="B2588" s="46" t="s">
        <v>213</v>
      </c>
      <c r="C2588" s="47"/>
      <c r="D2588" s="47"/>
      <c r="E2588" s="125"/>
      <c r="F2588" s="47"/>
    </row>
    <row r="2589" spans="1:6" ht="25.5" hidden="1" x14ac:dyDescent="0.25">
      <c r="A2589" s="51" t="s">
        <v>214</v>
      </c>
      <c r="B2589" s="46" t="s">
        <v>215</v>
      </c>
      <c r="C2589" s="47"/>
      <c r="D2589" s="47"/>
      <c r="E2589" s="125"/>
      <c r="F2589" s="47"/>
    </row>
    <row r="2590" spans="1:6" hidden="1" x14ac:dyDescent="0.25">
      <c r="A2590" s="65" t="s">
        <v>216</v>
      </c>
      <c r="B2590" s="46" t="s">
        <v>217</v>
      </c>
      <c r="C2590" s="74">
        <v>4434111</v>
      </c>
      <c r="D2590" s="74"/>
      <c r="E2590" s="124"/>
      <c r="F2590" s="75">
        <f>+E2590/C2590*100</f>
        <v>0</v>
      </c>
    </row>
    <row r="2591" spans="1:6" hidden="1" x14ac:dyDescent="0.25">
      <c r="A2591" s="51" t="s">
        <v>220</v>
      </c>
      <c r="B2591" s="46" t="s">
        <v>221</v>
      </c>
      <c r="C2591" s="47"/>
      <c r="D2591" s="47"/>
      <c r="E2591" s="125"/>
      <c r="F2591" s="47"/>
    </row>
    <row r="2592" spans="1:6" ht="25.5" hidden="1" x14ac:dyDescent="0.25">
      <c r="A2592" s="51" t="s">
        <v>222</v>
      </c>
      <c r="B2592" s="46" t="s">
        <v>223</v>
      </c>
      <c r="C2592" s="47"/>
      <c r="D2592" s="47"/>
      <c r="E2592" s="125"/>
      <c r="F2592" s="47"/>
    </row>
    <row r="2593" spans="1:6" hidden="1" x14ac:dyDescent="0.25">
      <c r="A2593" s="51" t="s">
        <v>224</v>
      </c>
      <c r="B2593" s="46" t="s">
        <v>225</v>
      </c>
      <c r="C2593" s="47"/>
      <c r="D2593" s="47"/>
      <c r="E2593" s="125"/>
      <c r="F2593" s="47"/>
    </row>
    <row r="2594" spans="1:6" hidden="1" x14ac:dyDescent="0.25">
      <c r="A2594" s="51" t="s">
        <v>226</v>
      </c>
      <c r="B2594" s="46" t="s">
        <v>227</v>
      </c>
      <c r="C2594" s="47"/>
      <c r="D2594" s="47"/>
      <c r="E2594" s="125"/>
      <c r="F2594" s="47"/>
    </row>
    <row r="2595" spans="1:6" hidden="1" x14ac:dyDescent="0.25">
      <c r="A2595" s="51" t="s">
        <v>230</v>
      </c>
      <c r="B2595" s="46" t="s">
        <v>231</v>
      </c>
      <c r="C2595" s="47"/>
      <c r="D2595" s="47"/>
      <c r="E2595" s="125"/>
      <c r="F2595" s="47"/>
    </row>
    <row r="2596" spans="1:6" hidden="1" x14ac:dyDescent="0.25">
      <c r="A2596" s="51" t="s">
        <v>232</v>
      </c>
      <c r="B2596" s="46" t="s">
        <v>233</v>
      </c>
      <c r="C2596" s="47"/>
      <c r="D2596" s="47"/>
      <c r="E2596" s="125"/>
      <c r="F2596" s="47"/>
    </row>
    <row r="2597" spans="1:6" hidden="1" x14ac:dyDescent="0.25">
      <c r="A2597" s="51" t="s">
        <v>234</v>
      </c>
      <c r="B2597" s="46" t="s">
        <v>235</v>
      </c>
      <c r="C2597" s="47"/>
      <c r="D2597" s="47"/>
      <c r="E2597" s="125"/>
      <c r="F2597" s="47"/>
    </row>
    <row r="2598" spans="1:6" ht="25.5" hidden="1" x14ac:dyDescent="0.25">
      <c r="A2598" s="51" t="s">
        <v>236</v>
      </c>
      <c r="B2598" s="46" t="s">
        <v>237</v>
      </c>
      <c r="C2598" s="47"/>
      <c r="D2598" s="47"/>
      <c r="E2598" s="125"/>
      <c r="F2598" s="47"/>
    </row>
    <row r="2599" spans="1:6" hidden="1" x14ac:dyDescent="0.25">
      <c r="A2599" s="51" t="s">
        <v>238</v>
      </c>
      <c r="B2599" s="46" t="s">
        <v>239</v>
      </c>
      <c r="C2599" s="47"/>
      <c r="D2599" s="47"/>
      <c r="E2599" s="125"/>
      <c r="F2599" s="47"/>
    </row>
    <row r="2600" spans="1:6" hidden="1" x14ac:dyDescent="0.25">
      <c r="A2600" s="51" t="s">
        <v>240</v>
      </c>
      <c r="B2600" s="46" t="s">
        <v>241</v>
      </c>
      <c r="C2600" s="47"/>
      <c r="D2600" s="47"/>
      <c r="E2600" s="125"/>
      <c r="F2600" s="47"/>
    </row>
    <row r="2601" spans="1:6" hidden="1" x14ac:dyDescent="0.25">
      <c r="A2601" s="51" t="s">
        <v>244</v>
      </c>
      <c r="B2601" s="46" t="s">
        <v>245</v>
      </c>
      <c r="C2601" s="47"/>
      <c r="D2601" s="47"/>
      <c r="E2601" s="125"/>
      <c r="F2601" s="47"/>
    </row>
    <row r="2602" spans="1:6" hidden="1" x14ac:dyDescent="0.25">
      <c r="A2602" s="51" t="s">
        <v>246</v>
      </c>
      <c r="B2602" s="46" t="s">
        <v>247</v>
      </c>
      <c r="C2602" s="47"/>
      <c r="D2602" s="47"/>
      <c r="E2602" s="125"/>
      <c r="F2602" s="47"/>
    </row>
    <row r="2603" spans="1:6" hidden="1" x14ac:dyDescent="0.25">
      <c r="A2603" s="51" t="s">
        <v>248</v>
      </c>
      <c r="B2603" s="46" t="s">
        <v>249</v>
      </c>
      <c r="C2603" s="47"/>
      <c r="D2603" s="47"/>
      <c r="E2603" s="125"/>
      <c r="F2603" s="47"/>
    </row>
    <row r="2604" spans="1:6" hidden="1" x14ac:dyDescent="0.25">
      <c r="A2604" s="51" t="s">
        <v>250</v>
      </c>
      <c r="B2604" s="46" t="s">
        <v>251</v>
      </c>
      <c r="C2604" s="47"/>
      <c r="D2604" s="47"/>
      <c r="E2604" s="125"/>
      <c r="F2604" s="47"/>
    </row>
    <row r="2605" spans="1:6" hidden="1" x14ac:dyDescent="0.25">
      <c r="A2605" s="51" t="s">
        <v>252</v>
      </c>
      <c r="B2605" s="46" t="s">
        <v>253</v>
      </c>
      <c r="C2605" s="47"/>
      <c r="D2605" s="47"/>
      <c r="E2605" s="125"/>
      <c r="F2605" s="47"/>
    </row>
    <row r="2606" spans="1:6" hidden="1" x14ac:dyDescent="0.25">
      <c r="A2606" s="51" t="s">
        <v>254</v>
      </c>
      <c r="B2606" s="46" t="s">
        <v>255</v>
      </c>
      <c r="C2606" s="47"/>
      <c r="D2606" s="47"/>
      <c r="E2606" s="125"/>
      <c r="F2606" s="47"/>
    </row>
    <row r="2607" spans="1:6" hidden="1" x14ac:dyDescent="0.25">
      <c r="A2607" s="51" t="s">
        <v>256</v>
      </c>
      <c r="B2607" s="46" t="s">
        <v>257</v>
      </c>
      <c r="C2607" s="47"/>
      <c r="D2607" s="47"/>
      <c r="E2607" s="125"/>
      <c r="F2607" s="47"/>
    </row>
    <row r="2608" spans="1:6" hidden="1" x14ac:dyDescent="0.25">
      <c r="A2608" s="51" t="s">
        <v>258</v>
      </c>
      <c r="B2608" s="46" t="s">
        <v>259</v>
      </c>
      <c r="C2608" s="47"/>
      <c r="D2608" s="47"/>
      <c r="E2608" s="125"/>
      <c r="F2608" s="47"/>
    </row>
    <row r="2609" spans="1:6" hidden="1" x14ac:dyDescent="0.25">
      <c r="A2609" s="51" t="s">
        <v>260</v>
      </c>
      <c r="B2609" s="46" t="s">
        <v>261</v>
      </c>
      <c r="C2609" s="47"/>
      <c r="D2609" s="47"/>
      <c r="E2609" s="125"/>
      <c r="F2609" s="47"/>
    </row>
    <row r="2610" spans="1:6" hidden="1" x14ac:dyDescent="0.25">
      <c r="A2610" s="51" t="s">
        <v>264</v>
      </c>
      <c r="B2610" s="46" t="s">
        <v>263</v>
      </c>
      <c r="C2610" s="47"/>
      <c r="D2610" s="47"/>
      <c r="E2610" s="125"/>
      <c r="F2610" s="47"/>
    </row>
    <row r="2611" spans="1:6" ht="25.5" hidden="1" x14ac:dyDescent="0.25">
      <c r="A2611" s="51" t="s">
        <v>267</v>
      </c>
      <c r="B2611" s="46" t="s">
        <v>268</v>
      </c>
      <c r="C2611" s="47"/>
      <c r="D2611" s="47"/>
      <c r="E2611" s="125"/>
      <c r="F2611" s="47"/>
    </row>
    <row r="2612" spans="1:6" hidden="1" x14ac:dyDescent="0.25">
      <c r="A2612" s="51" t="s">
        <v>269</v>
      </c>
      <c r="B2612" s="46" t="s">
        <v>270</v>
      </c>
      <c r="C2612" s="47"/>
      <c r="D2612" s="47"/>
      <c r="E2612" s="125"/>
      <c r="F2612" s="47"/>
    </row>
    <row r="2613" spans="1:6" hidden="1" x14ac:dyDescent="0.25">
      <c r="A2613" s="51" t="s">
        <v>271</v>
      </c>
      <c r="B2613" s="46" t="s">
        <v>272</v>
      </c>
      <c r="C2613" s="47"/>
      <c r="D2613" s="47"/>
      <c r="E2613" s="125"/>
      <c r="F2613" s="47"/>
    </row>
    <row r="2614" spans="1:6" hidden="1" x14ac:dyDescent="0.25">
      <c r="A2614" s="51" t="s">
        <v>273</v>
      </c>
      <c r="B2614" s="46" t="s">
        <v>274</v>
      </c>
      <c r="C2614" s="47"/>
      <c r="D2614" s="47"/>
      <c r="E2614" s="125"/>
      <c r="F2614" s="47"/>
    </row>
    <row r="2615" spans="1:6" hidden="1" x14ac:dyDescent="0.25">
      <c r="A2615" s="51" t="s">
        <v>275</v>
      </c>
      <c r="B2615" s="46" t="s">
        <v>276</v>
      </c>
      <c r="C2615" s="47"/>
      <c r="D2615" s="47"/>
      <c r="E2615" s="125"/>
      <c r="F2615" s="47"/>
    </row>
    <row r="2616" spans="1:6" hidden="1" x14ac:dyDescent="0.25">
      <c r="A2616" s="51" t="s">
        <v>277</v>
      </c>
      <c r="B2616" s="46" t="s">
        <v>278</v>
      </c>
      <c r="C2616" s="47"/>
      <c r="D2616" s="47"/>
      <c r="E2616" s="125"/>
      <c r="F2616" s="47"/>
    </row>
    <row r="2617" spans="1:6" hidden="1" x14ac:dyDescent="0.25">
      <c r="A2617" s="51" t="s">
        <v>279</v>
      </c>
      <c r="B2617" s="46" t="s">
        <v>266</v>
      </c>
      <c r="C2617" s="47"/>
      <c r="D2617" s="47"/>
      <c r="E2617" s="125"/>
      <c r="F2617" s="47"/>
    </row>
    <row r="2618" spans="1:6" hidden="1" x14ac:dyDescent="0.25">
      <c r="A2618" s="65" t="s">
        <v>280</v>
      </c>
      <c r="B2618" s="46" t="s">
        <v>281</v>
      </c>
      <c r="C2618" s="74">
        <v>66997</v>
      </c>
      <c r="D2618" s="74"/>
      <c r="E2618" s="124"/>
      <c r="F2618" s="75">
        <f>+E2618/C2618*100</f>
        <v>0</v>
      </c>
    </row>
    <row r="2619" spans="1:6" ht="38.25" hidden="1" x14ac:dyDescent="0.25">
      <c r="A2619" s="51" t="s">
        <v>286</v>
      </c>
      <c r="B2619" s="46" t="s">
        <v>287</v>
      </c>
      <c r="C2619" s="47"/>
      <c r="D2619" s="47"/>
      <c r="E2619" s="125"/>
      <c r="F2619" s="47"/>
    </row>
    <row r="2620" spans="1:6" hidden="1" x14ac:dyDescent="0.25">
      <c r="A2620" s="51" t="s">
        <v>290</v>
      </c>
      <c r="B2620" s="46" t="s">
        <v>291</v>
      </c>
      <c r="C2620" s="47"/>
      <c r="D2620" s="47"/>
      <c r="E2620" s="125"/>
      <c r="F2620" s="47"/>
    </row>
    <row r="2621" spans="1:6" ht="25.5" hidden="1" x14ac:dyDescent="0.25">
      <c r="A2621" s="51" t="s">
        <v>292</v>
      </c>
      <c r="B2621" s="46" t="s">
        <v>293</v>
      </c>
      <c r="C2621" s="47"/>
      <c r="D2621" s="47"/>
      <c r="E2621" s="125"/>
      <c r="F2621" s="47"/>
    </row>
    <row r="2622" spans="1:6" hidden="1" x14ac:dyDescent="0.25">
      <c r="A2622" s="51" t="s">
        <v>294</v>
      </c>
      <c r="B2622" s="46" t="s">
        <v>295</v>
      </c>
      <c r="C2622" s="47"/>
      <c r="D2622" s="47"/>
      <c r="E2622" s="125"/>
      <c r="F2622" s="47"/>
    </row>
    <row r="2623" spans="1:6" hidden="1" x14ac:dyDescent="0.25">
      <c r="A2623" s="51" t="s">
        <v>296</v>
      </c>
      <c r="B2623" s="46" t="s">
        <v>297</v>
      </c>
      <c r="C2623" s="47"/>
      <c r="D2623" s="47"/>
      <c r="E2623" s="125"/>
      <c r="F2623" s="47"/>
    </row>
    <row r="2624" spans="1:6" ht="25.5" hidden="1" x14ac:dyDescent="0.25">
      <c r="A2624" s="65" t="s">
        <v>313</v>
      </c>
      <c r="B2624" s="46" t="s">
        <v>314</v>
      </c>
      <c r="C2624" s="76"/>
      <c r="D2624" s="76"/>
      <c r="E2624" s="124"/>
      <c r="F2624" s="76"/>
    </row>
    <row r="2625" spans="1:6" ht="25.5" hidden="1" x14ac:dyDescent="0.25">
      <c r="A2625" s="51" t="s">
        <v>338</v>
      </c>
      <c r="B2625" s="46" t="s">
        <v>82</v>
      </c>
      <c r="C2625" s="47"/>
      <c r="D2625" s="47"/>
      <c r="E2625" s="125"/>
      <c r="F2625" s="47"/>
    </row>
    <row r="2626" spans="1:6" ht="25.5" hidden="1" x14ac:dyDescent="0.25">
      <c r="A2626" s="65" t="s">
        <v>342</v>
      </c>
      <c r="B2626" s="46" t="s">
        <v>343</v>
      </c>
      <c r="C2626" s="74">
        <v>39888</v>
      </c>
      <c r="D2626" s="74"/>
      <c r="E2626" s="124"/>
      <c r="F2626" s="75">
        <f>+E2626/C2626*100</f>
        <v>0</v>
      </c>
    </row>
    <row r="2627" spans="1:6" hidden="1" x14ac:dyDescent="0.25">
      <c r="A2627" s="51" t="s">
        <v>352</v>
      </c>
      <c r="B2627" s="46" t="s">
        <v>353</v>
      </c>
      <c r="C2627" s="47"/>
      <c r="D2627" s="47"/>
      <c r="E2627" s="125"/>
      <c r="F2627" s="47"/>
    </row>
    <row r="2628" spans="1:6" hidden="1" x14ac:dyDescent="0.25">
      <c r="A2628" s="65" t="s">
        <v>358</v>
      </c>
      <c r="B2628" s="46" t="s">
        <v>359</v>
      </c>
      <c r="C2628" s="74">
        <v>36934</v>
      </c>
      <c r="D2628" s="74"/>
      <c r="E2628" s="124"/>
      <c r="F2628" s="75">
        <f>+E2628/C2628*100</f>
        <v>0</v>
      </c>
    </row>
    <row r="2629" spans="1:6" hidden="1" x14ac:dyDescent="0.25">
      <c r="A2629" s="51" t="s">
        <v>361</v>
      </c>
      <c r="B2629" s="46" t="s">
        <v>362</v>
      </c>
      <c r="C2629" s="47"/>
      <c r="D2629" s="47"/>
      <c r="E2629" s="125"/>
      <c r="F2629" s="47"/>
    </row>
    <row r="2630" spans="1:6" ht="25.5" hidden="1" x14ac:dyDescent="0.25">
      <c r="A2630" s="65" t="s">
        <v>387</v>
      </c>
      <c r="B2630" s="46" t="s">
        <v>388</v>
      </c>
      <c r="C2630" s="74">
        <v>97975</v>
      </c>
      <c r="D2630" s="74"/>
      <c r="E2630" s="124"/>
      <c r="F2630" s="75">
        <f>+E2630/C2630*100</f>
        <v>0</v>
      </c>
    </row>
    <row r="2631" spans="1:6" hidden="1" x14ac:dyDescent="0.25">
      <c r="A2631" s="51" t="s">
        <v>394</v>
      </c>
      <c r="B2631" s="46" t="s">
        <v>395</v>
      </c>
      <c r="C2631" s="47"/>
      <c r="D2631" s="47"/>
      <c r="E2631" s="125"/>
      <c r="F2631" s="47"/>
    </row>
    <row r="2632" spans="1:6" hidden="1" x14ac:dyDescent="0.25">
      <c r="A2632" s="51" t="s">
        <v>396</v>
      </c>
      <c r="B2632" s="46" t="s">
        <v>161</v>
      </c>
      <c r="C2632" s="47"/>
      <c r="D2632" s="47"/>
      <c r="E2632" s="125"/>
      <c r="F2632" s="47"/>
    </row>
    <row r="2633" spans="1:6" ht="25.5" hidden="1" x14ac:dyDescent="0.25">
      <c r="A2633" s="65" t="s">
        <v>399</v>
      </c>
      <c r="B2633" s="46" t="s">
        <v>400</v>
      </c>
      <c r="C2633" s="74">
        <v>712508</v>
      </c>
      <c r="D2633" s="74"/>
      <c r="E2633" s="124"/>
      <c r="F2633" s="75">
        <f>+E2633/C2633*100</f>
        <v>0</v>
      </c>
    </row>
    <row r="2634" spans="1:6" hidden="1" x14ac:dyDescent="0.25">
      <c r="A2634" s="51" t="s">
        <v>404</v>
      </c>
      <c r="B2634" s="46" t="s">
        <v>169</v>
      </c>
      <c r="C2634" s="47"/>
      <c r="D2634" s="47"/>
      <c r="E2634" s="125"/>
      <c r="F2634" s="47"/>
    </row>
    <row r="2635" spans="1:6" hidden="1" x14ac:dyDescent="0.25">
      <c r="A2635" s="51" t="s">
        <v>409</v>
      </c>
      <c r="B2635" s="46" t="s">
        <v>173</v>
      </c>
      <c r="C2635" s="47"/>
      <c r="D2635" s="47"/>
      <c r="E2635" s="125"/>
      <c r="F2635" s="47"/>
    </row>
    <row r="2636" spans="1:6" hidden="1" x14ac:dyDescent="0.25">
      <c r="A2636" s="51" t="s">
        <v>410</v>
      </c>
      <c r="B2636" s="46" t="s">
        <v>411</v>
      </c>
      <c r="C2636" s="47"/>
      <c r="D2636" s="47"/>
      <c r="E2636" s="125"/>
      <c r="F2636" s="47"/>
    </row>
    <row r="2637" spans="1:6" hidden="1" x14ac:dyDescent="0.25">
      <c r="A2637" s="51" t="s">
        <v>412</v>
      </c>
      <c r="B2637" s="46" t="s">
        <v>174</v>
      </c>
      <c r="C2637" s="47"/>
      <c r="D2637" s="47"/>
      <c r="E2637" s="125"/>
      <c r="F2637" s="47"/>
    </row>
    <row r="2638" spans="1:6" hidden="1" x14ac:dyDescent="0.25">
      <c r="A2638" s="51" t="s">
        <v>413</v>
      </c>
      <c r="B2638" s="46" t="s">
        <v>414</v>
      </c>
      <c r="C2638" s="47"/>
      <c r="D2638" s="47"/>
      <c r="E2638" s="125"/>
      <c r="F2638" s="47"/>
    </row>
    <row r="2639" spans="1:6" hidden="1" x14ac:dyDescent="0.25">
      <c r="A2639" s="51" t="s">
        <v>415</v>
      </c>
      <c r="B2639" s="46" t="s">
        <v>416</v>
      </c>
      <c r="C2639" s="47"/>
      <c r="D2639" s="47"/>
      <c r="E2639" s="125"/>
      <c r="F2639" s="47"/>
    </row>
    <row r="2640" spans="1:6" hidden="1" x14ac:dyDescent="0.25">
      <c r="A2640" s="51" t="s">
        <v>417</v>
      </c>
      <c r="B2640" s="46" t="s">
        <v>176</v>
      </c>
      <c r="C2640" s="47"/>
      <c r="D2640" s="47"/>
      <c r="E2640" s="125"/>
      <c r="F2640" s="47"/>
    </row>
    <row r="2641" spans="1:6" hidden="1" x14ac:dyDescent="0.25">
      <c r="A2641" s="51" t="s">
        <v>418</v>
      </c>
      <c r="B2641" s="46" t="s">
        <v>178</v>
      </c>
      <c r="C2641" s="47"/>
      <c r="D2641" s="47"/>
      <c r="E2641" s="125"/>
      <c r="F2641" s="47"/>
    </row>
    <row r="2642" spans="1:6" hidden="1" x14ac:dyDescent="0.25">
      <c r="A2642" s="51" t="s">
        <v>425</v>
      </c>
      <c r="B2642" s="46" t="s">
        <v>426</v>
      </c>
      <c r="C2642" s="47"/>
      <c r="D2642" s="47"/>
      <c r="E2642" s="125"/>
      <c r="F2642" s="47"/>
    </row>
    <row r="2643" spans="1:6" hidden="1" x14ac:dyDescent="0.25">
      <c r="A2643" s="51" t="s">
        <v>438</v>
      </c>
      <c r="B2643" s="46" t="s">
        <v>439</v>
      </c>
      <c r="C2643" s="47"/>
      <c r="D2643" s="47"/>
      <c r="E2643" s="125"/>
      <c r="F2643" s="47"/>
    </row>
    <row r="2644" spans="1:6" hidden="1" x14ac:dyDescent="0.25">
      <c r="A2644" s="51" t="s">
        <v>442</v>
      </c>
      <c r="B2644" s="46" t="s">
        <v>443</v>
      </c>
      <c r="C2644" s="47"/>
      <c r="D2644" s="47"/>
      <c r="E2644" s="125"/>
      <c r="F2644" s="47"/>
    </row>
    <row r="2645" spans="1:6" ht="25.5" hidden="1" x14ac:dyDescent="0.25">
      <c r="A2645" s="65" t="s">
        <v>444</v>
      </c>
      <c r="B2645" s="46" t="s">
        <v>445</v>
      </c>
      <c r="C2645" s="74"/>
      <c r="D2645" s="74"/>
      <c r="E2645" s="124"/>
      <c r="F2645" s="75" t="e">
        <f>+E2645/C2645*100</f>
        <v>#DIV/0!</v>
      </c>
    </row>
    <row r="2646" spans="1:6" ht="25.5" hidden="1" x14ac:dyDescent="0.25">
      <c r="A2646" s="51" t="s">
        <v>448</v>
      </c>
      <c r="B2646" s="46" t="s">
        <v>449</v>
      </c>
      <c r="C2646" s="47"/>
      <c r="D2646" s="47"/>
      <c r="E2646" s="125"/>
      <c r="F2646" s="47"/>
    </row>
    <row r="2647" spans="1:6" ht="25.5" hidden="1" x14ac:dyDescent="0.25">
      <c r="A2647" s="65" t="s">
        <v>456</v>
      </c>
      <c r="B2647" s="46" t="s">
        <v>457</v>
      </c>
      <c r="C2647" s="74">
        <v>215000</v>
      </c>
      <c r="D2647" s="74"/>
      <c r="E2647" s="124"/>
      <c r="F2647" s="75">
        <f>+E2647/C2647*100</f>
        <v>0</v>
      </c>
    </row>
    <row r="2648" spans="1:6" hidden="1" x14ac:dyDescent="0.25">
      <c r="A2648" s="51" t="s">
        <v>460</v>
      </c>
      <c r="B2648" s="46" t="s">
        <v>459</v>
      </c>
      <c r="C2648" s="47"/>
      <c r="D2648" s="47"/>
      <c r="E2648" s="125"/>
      <c r="F2648" s="47"/>
    </row>
    <row r="2649" spans="1:6" hidden="1" x14ac:dyDescent="0.25">
      <c r="A2649" s="48" t="s">
        <v>487</v>
      </c>
      <c r="B2649" s="46" t="s">
        <v>488</v>
      </c>
      <c r="C2649" s="74">
        <v>52047</v>
      </c>
      <c r="D2649" s="74"/>
      <c r="E2649" s="124"/>
      <c r="F2649" s="75">
        <f t="shared" ref="F2649:F2650" si="74">+E2649/C2649*100</f>
        <v>0</v>
      </c>
    </row>
    <row r="2650" spans="1:6" hidden="1" x14ac:dyDescent="0.25">
      <c r="A2650" s="65" t="s">
        <v>193</v>
      </c>
      <c r="B2650" s="46" t="s">
        <v>194</v>
      </c>
      <c r="C2650" s="74">
        <v>26664</v>
      </c>
      <c r="D2650" s="74"/>
      <c r="E2650" s="124"/>
      <c r="F2650" s="75">
        <f t="shared" si="74"/>
        <v>0</v>
      </c>
    </row>
    <row r="2651" spans="1:6" hidden="1" x14ac:dyDescent="0.25">
      <c r="A2651" s="51" t="s">
        <v>212</v>
      </c>
      <c r="B2651" s="46" t="s">
        <v>213</v>
      </c>
      <c r="C2651" s="47"/>
      <c r="D2651" s="47"/>
      <c r="E2651" s="125"/>
      <c r="F2651" s="47"/>
    </row>
    <row r="2652" spans="1:6" hidden="1" x14ac:dyDescent="0.25">
      <c r="A2652" s="65" t="s">
        <v>216</v>
      </c>
      <c r="B2652" s="46" t="s">
        <v>217</v>
      </c>
      <c r="C2652" s="74">
        <v>25383</v>
      </c>
      <c r="D2652" s="74"/>
      <c r="E2652" s="124"/>
      <c r="F2652" s="75">
        <f>+E2652/C2652*100</f>
        <v>0</v>
      </c>
    </row>
    <row r="2653" spans="1:6" hidden="1" x14ac:dyDescent="0.25">
      <c r="A2653" s="51" t="s">
        <v>220</v>
      </c>
      <c r="B2653" s="46" t="s">
        <v>221</v>
      </c>
      <c r="C2653" s="47"/>
      <c r="D2653" s="47"/>
      <c r="E2653" s="125"/>
      <c r="F2653" s="47"/>
    </row>
    <row r="2654" spans="1:6" ht="25.5" hidden="1" x14ac:dyDescent="0.25">
      <c r="A2654" s="51" t="s">
        <v>222</v>
      </c>
      <c r="B2654" s="46" t="s">
        <v>223</v>
      </c>
      <c r="C2654" s="47"/>
      <c r="D2654" s="47"/>
      <c r="E2654" s="125"/>
      <c r="F2654" s="47"/>
    </row>
    <row r="2655" spans="1:6" hidden="1" x14ac:dyDescent="0.25">
      <c r="A2655" s="51" t="s">
        <v>226</v>
      </c>
      <c r="B2655" s="46" t="s">
        <v>227</v>
      </c>
      <c r="C2655" s="47"/>
      <c r="D2655" s="47"/>
      <c r="E2655" s="125"/>
      <c r="F2655" s="47"/>
    </row>
    <row r="2656" spans="1:6" hidden="1" x14ac:dyDescent="0.25">
      <c r="A2656" s="51" t="s">
        <v>230</v>
      </c>
      <c r="B2656" s="46" t="s">
        <v>231</v>
      </c>
      <c r="C2656" s="47"/>
      <c r="D2656" s="47"/>
      <c r="E2656" s="125"/>
      <c r="F2656" s="47"/>
    </row>
    <row r="2657" spans="1:6" hidden="1" x14ac:dyDescent="0.25">
      <c r="A2657" s="51" t="s">
        <v>234</v>
      </c>
      <c r="B2657" s="46" t="s">
        <v>235</v>
      </c>
      <c r="C2657" s="47"/>
      <c r="D2657" s="47"/>
      <c r="E2657" s="125"/>
      <c r="F2657" s="47"/>
    </row>
    <row r="2658" spans="1:6" hidden="1" x14ac:dyDescent="0.25">
      <c r="A2658" s="51" t="s">
        <v>244</v>
      </c>
      <c r="B2658" s="46" t="s">
        <v>245</v>
      </c>
      <c r="C2658" s="47"/>
      <c r="D2658" s="47"/>
      <c r="E2658" s="125"/>
      <c r="F2658" s="47"/>
    </row>
    <row r="2659" spans="1:6" hidden="1" x14ac:dyDescent="0.25">
      <c r="A2659" s="51" t="s">
        <v>246</v>
      </c>
      <c r="B2659" s="46" t="s">
        <v>247</v>
      </c>
      <c r="C2659" s="47"/>
      <c r="D2659" s="47"/>
      <c r="E2659" s="125"/>
      <c r="F2659" s="47"/>
    </row>
    <row r="2660" spans="1:6" hidden="1" x14ac:dyDescent="0.25">
      <c r="A2660" s="51" t="s">
        <v>248</v>
      </c>
      <c r="B2660" s="46" t="s">
        <v>249</v>
      </c>
      <c r="C2660" s="47"/>
      <c r="D2660" s="47"/>
      <c r="E2660" s="125"/>
      <c r="F2660" s="47"/>
    </row>
    <row r="2661" spans="1:6" hidden="1" x14ac:dyDescent="0.25">
      <c r="A2661" s="51" t="s">
        <v>250</v>
      </c>
      <c r="B2661" s="46" t="s">
        <v>251</v>
      </c>
      <c r="C2661" s="47"/>
      <c r="D2661" s="47"/>
      <c r="E2661" s="125"/>
      <c r="F2661" s="47"/>
    </row>
    <row r="2662" spans="1:6" hidden="1" x14ac:dyDescent="0.25">
      <c r="A2662" s="51" t="s">
        <v>252</v>
      </c>
      <c r="B2662" s="46" t="s">
        <v>253</v>
      </c>
      <c r="C2662" s="47"/>
      <c r="D2662" s="47"/>
      <c r="E2662" s="125"/>
      <c r="F2662" s="47"/>
    </row>
    <row r="2663" spans="1:6" hidden="1" x14ac:dyDescent="0.25">
      <c r="A2663" s="51" t="s">
        <v>256</v>
      </c>
      <c r="B2663" s="46" t="s">
        <v>257</v>
      </c>
      <c r="C2663" s="47"/>
      <c r="D2663" s="47"/>
      <c r="E2663" s="125"/>
      <c r="F2663" s="47"/>
    </row>
    <row r="2664" spans="1:6" hidden="1" x14ac:dyDescent="0.25">
      <c r="A2664" s="51" t="s">
        <v>260</v>
      </c>
      <c r="B2664" s="46" t="s">
        <v>261</v>
      </c>
      <c r="C2664" s="47"/>
      <c r="D2664" s="47"/>
      <c r="E2664" s="125"/>
      <c r="F2664" s="47"/>
    </row>
    <row r="2665" spans="1:6" hidden="1" x14ac:dyDescent="0.25">
      <c r="A2665" s="65" t="s">
        <v>280</v>
      </c>
      <c r="B2665" s="46" t="s">
        <v>281</v>
      </c>
      <c r="C2665" s="74"/>
      <c r="D2665" s="74"/>
      <c r="E2665" s="126"/>
      <c r="F2665" s="76"/>
    </row>
    <row r="2666" spans="1:6" ht="25.5" hidden="1" x14ac:dyDescent="0.25">
      <c r="A2666" s="65" t="s">
        <v>387</v>
      </c>
      <c r="B2666" s="46" t="s">
        <v>388</v>
      </c>
      <c r="C2666" s="74"/>
      <c r="D2666" s="74"/>
      <c r="E2666" s="126"/>
      <c r="F2666" s="76"/>
    </row>
    <row r="2667" spans="1:6" hidden="1" x14ac:dyDescent="0.25">
      <c r="A2667" s="48" t="s">
        <v>489</v>
      </c>
      <c r="B2667" s="46" t="s">
        <v>490</v>
      </c>
      <c r="C2667" s="74">
        <v>1347288</v>
      </c>
      <c r="D2667" s="74"/>
      <c r="E2667" s="124"/>
      <c r="F2667" s="75">
        <f t="shared" ref="F2667:F2668" si="75">+E2667/C2667*100</f>
        <v>0</v>
      </c>
    </row>
    <row r="2668" spans="1:6" hidden="1" x14ac:dyDescent="0.25">
      <c r="A2668" s="65" t="s">
        <v>193</v>
      </c>
      <c r="B2668" s="46" t="s">
        <v>194</v>
      </c>
      <c r="C2668" s="74">
        <v>49315</v>
      </c>
      <c r="D2668" s="74"/>
      <c r="E2668" s="124"/>
      <c r="F2668" s="75">
        <f t="shared" si="75"/>
        <v>0</v>
      </c>
    </row>
    <row r="2669" spans="1:6" hidden="1" x14ac:dyDescent="0.25">
      <c r="A2669" s="51" t="s">
        <v>197</v>
      </c>
      <c r="B2669" s="46" t="s">
        <v>198</v>
      </c>
      <c r="C2669" s="47"/>
      <c r="D2669" s="47"/>
      <c r="E2669" s="125"/>
      <c r="F2669" s="47"/>
    </row>
    <row r="2670" spans="1:6" hidden="1" x14ac:dyDescent="0.25">
      <c r="A2670" s="51" t="s">
        <v>207</v>
      </c>
      <c r="B2670" s="46" t="s">
        <v>206</v>
      </c>
      <c r="C2670" s="47"/>
      <c r="D2670" s="47"/>
      <c r="E2670" s="125"/>
      <c r="F2670" s="47"/>
    </row>
    <row r="2671" spans="1:6" hidden="1" x14ac:dyDescent="0.25">
      <c r="A2671" s="51" t="s">
        <v>212</v>
      </c>
      <c r="B2671" s="46" t="s">
        <v>213</v>
      </c>
      <c r="C2671" s="47"/>
      <c r="D2671" s="47"/>
      <c r="E2671" s="125"/>
      <c r="F2671" s="47"/>
    </row>
    <row r="2672" spans="1:6" hidden="1" x14ac:dyDescent="0.25">
      <c r="A2672" s="65" t="s">
        <v>216</v>
      </c>
      <c r="B2672" s="46" t="s">
        <v>217</v>
      </c>
      <c r="C2672" s="74">
        <v>756121</v>
      </c>
      <c r="D2672" s="74"/>
      <c r="E2672" s="124"/>
      <c r="F2672" s="75">
        <f>+E2672/C2672*100</f>
        <v>0</v>
      </c>
    </row>
    <row r="2673" spans="1:6" hidden="1" x14ac:dyDescent="0.25">
      <c r="A2673" s="51" t="s">
        <v>220</v>
      </c>
      <c r="B2673" s="46" t="s">
        <v>221</v>
      </c>
      <c r="C2673" s="47"/>
      <c r="D2673" s="47"/>
      <c r="E2673" s="125"/>
      <c r="F2673" s="47"/>
    </row>
    <row r="2674" spans="1:6" ht="25.5" hidden="1" x14ac:dyDescent="0.25">
      <c r="A2674" s="51" t="s">
        <v>222</v>
      </c>
      <c r="B2674" s="46" t="s">
        <v>223</v>
      </c>
      <c r="C2674" s="47"/>
      <c r="D2674" s="47"/>
      <c r="E2674" s="125"/>
      <c r="F2674" s="47"/>
    </row>
    <row r="2675" spans="1:6" hidden="1" x14ac:dyDescent="0.25">
      <c r="A2675" s="51" t="s">
        <v>224</v>
      </c>
      <c r="B2675" s="46" t="s">
        <v>225</v>
      </c>
      <c r="C2675" s="47"/>
      <c r="D2675" s="47"/>
      <c r="E2675" s="125"/>
      <c r="F2675" s="47"/>
    </row>
    <row r="2676" spans="1:6" hidden="1" x14ac:dyDescent="0.25">
      <c r="A2676" s="51" t="s">
        <v>226</v>
      </c>
      <c r="B2676" s="46" t="s">
        <v>227</v>
      </c>
      <c r="C2676" s="47"/>
      <c r="D2676" s="47"/>
      <c r="E2676" s="125"/>
      <c r="F2676" s="47"/>
    </row>
    <row r="2677" spans="1:6" hidden="1" x14ac:dyDescent="0.25">
      <c r="A2677" s="51" t="s">
        <v>230</v>
      </c>
      <c r="B2677" s="46" t="s">
        <v>231</v>
      </c>
      <c r="C2677" s="47"/>
      <c r="D2677" s="47"/>
      <c r="E2677" s="125"/>
      <c r="F2677" s="47"/>
    </row>
    <row r="2678" spans="1:6" hidden="1" x14ac:dyDescent="0.25">
      <c r="A2678" s="51" t="s">
        <v>234</v>
      </c>
      <c r="B2678" s="46" t="s">
        <v>235</v>
      </c>
      <c r="C2678" s="47"/>
      <c r="D2678" s="47"/>
      <c r="E2678" s="125"/>
      <c r="F2678" s="47"/>
    </row>
    <row r="2679" spans="1:6" ht="25.5" hidden="1" x14ac:dyDescent="0.25">
      <c r="A2679" s="51" t="s">
        <v>236</v>
      </c>
      <c r="B2679" s="46" t="s">
        <v>237</v>
      </c>
      <c r="C2679" s="47"/>
      <c r="D2679" s="47"/>
      <c r="E2679" s="125"/>
      <c r="F2679" s="47"/>
    </row>
    <row r="2680" spans="1:6" hidden="1" x14ac:dyDescent="0.25">
      <c r="A2680" s="51" t="s">
        <v>238</v>
      </c>
      <c r="B2680" s="46" t="s">
        <v>239</v>
      </c>
      <c r="C2680" s="47"/>
      <c r="D2680" s="47"/>
      <c r="E2680" s="125"/>
      <c r="F2680" s="47"/>
    </row>
    <row r="2681" spans="1:6" hidden="1" x14ac:dyDescent="0.25">
      <c r="A2681" s="51" t="s">
        <v>240</v>
      </c>
      <c r="B2681" s="46" t="s">
        <v>241</v>
      </c>
      <c r="C2681" s="47"/>
      <c r="D2681" s="47"/>
      <c r="E2681" s="125"/>
      <c r="F2681" s="47"/>
    </row>
    <row r="2682" spans="1:6" hidden="1" x14ac:dyDescent="0.25">
      <c r="A2682" s="51" t="s">
        <v>244</v>
      </c>
      <c r="B2682" s="46" t="s">
        <v>245</v>
      </c>
      <c r="C2682" s="47"/>
      <c r="D2682" s="47"/>
      <c r="E2682" s="125"/>
      <c r="F2682" s="47"/>
    </row>
    <row r="2683" spans="1:6" hidden="1" x14ac:dyDescent="0.25">
      <c r="A2683" s="51" t="s">
        <v>246</v>
      </c>
      <c r="B2683" s="46" t="s">
        <v>247</v>
      </c>
      <c r="C2683" s="47"/>
      <c r="D2683" s="47"/>
      <c r="E2683" s="125"/>
      <c r="F2683" s="47"/>
    </row>
    <row r="2684" spans="1:6" hidden="1" x14ac:dyDescent="0.25">
      <c r="A2684" s="51" t="s">
        <v>248</v>
      </c>
      <c r="B2684" s="46" t="s">
        <v>249</v>
      </c>
      <c r="C2684" s="47"/>
      <c r="D2684" s="47"/>
      <c r="E2684" s="125"/>
      <c r="F2684" s="47"/>
    </row>
    <row r="2685" spans="1:6" hidden="1" x14ac:dyDescent="0.25">
      <c r="A2685" s="51" t="s">
        <v>250</v>
      </c>
      <c r="B2685" s="46" t="s">
        <v>251</v>
      </c>
      <c r="C2685" s="47"/>
      <c r="D2685" s="47"/>
      <c r="E2685" s="125"/>
      <c r="F2685" s="47"/>
    </row>
    <row r="2686" spans="1:6" hidden="1" x14ac:dyDescent="0.25">
      <c r="A2686" s="51" t="s">
        <v>252</v>
      </c>
      <c r="B2686" s="46" t="s">
        <v>253</v>
      </c>
      <c r="C2686" s="47"/>
      <c r="D2686" s="47"/>
      <c r="E2686" s="125"/>
      <c r="F2686" s="47"/>
    </row>
    <row r="2687" spans="1:6" hidden="1" x14ac:dyDescent="0.25">
      <c r="A2687" s="51" t="s">
        <v>254</v>
      </c>
      <c r="B2687" s="46" t="s">
        <v>255</v>
      </c>
      <c r="C2687" s="47"/>
      <c r="D2687" s="47"/>
      <c r="E2687" s="125"/>
      <c r="F2687" s="47"/>
    </row>
    <row r="2688" spans="1:6" hidden="1" x14ac:dyDescent="0.25">
      <c r="A2688" s="51" t="s">
        <v>256</v>
      </c>
      <c r="B2688" s="46" t="s">
        <v>257</v>
      </c>
      <c r="C2688" s="47"/>
      <c r="D2688" s="47"/>
      <c r="E2688" s="125"/>
      <c r="F2688" s="47"/>
    </row>
    <row r="2689" spans="1:6" hidden="1" x14ac:dyDescent="0.25">
      <c r="A2689" s="51" t="s">
        <v>258</v>
      </c>
      <c r="B2689" s="46" t="s">
        <v>259</v>
      </c>
      <c r="C2689" s="47"/>
      <c r="D2689" s="47"/>
      <c r="E2689" s="125"/>
      <c r="F2689" s="47"/>
    </row>
    <row r="2690" spans="1:6" hidden="1" x14ac:dyDescent="0.25">
      <c r="A2690" s="51" t="s">
        <v>260</v>
      </c>
      <c r="B2690" s="46" t="s">
        <v>261</v>
      </c>
      <c r="C2690" s="47"/>
      <c r="D2690" s="47"/>
      <c r="E2690" s="125"/>
      <c r="F2690" s="47"/>
    </row>
    <row r="2691" spans="1:6" hidden="1" x14ac:dyDescent="0.25">
      <c r="A2691" s="51" t="s">
        <v>264</v>
      </c>
      <c r="B2691" s="46" t="s">
        <v>263</v>
      </c>
      <c r="C2691" s="47"/>
      <c r="D2691" s="47"/>
      <c r="E2691" s="125"/>
      <c r="F2691" s="47"/>
    </row>
    <row r="2692" spans="1:6" ht="25.5" hidden="1" x14ac:dyDescent="0.25">
      <c r="A2692" s="51" t="s">
        <v>267</v>
      </c>
      <c r="B2692" s="46" t="s">
        <v>268</v>
      </c>
      <c r="C2692" s="47"/>
      <c r="D2692" s="47"/>
      <c r="E2692" s="125"/>
      <c r="F2692" s="47"/>
    </row>
    <row r="2693" spans="1:6" hidden="1" x14ac:dyDescent="0.25">
      <c r="A2693" s="51" t="s">
        <v>269</v>
      </c>
      <c r="B2693" s="46" t="s">
        <v>270</v>
      </c>
      <c r="C2693" s="47"/>
      <c r="D2693" s="47"/>
      <c r="E2693" s="125"/>
      <c r="F2693" s="47"/>
    </row>
    <row r="2694" spans="1:6" hidden="1" x14ac:dyDescent="0.25">
      <c r="A2694" s="51" t="s">
        <v>271</v>
      </c>
      <c r="B2694" s="46" t="s">
        <v>272</v>
      </c>
      <c r="C2694" s="47"/>
      <c r="D2694" s="47"/>
      <c r="E2694" s="125"/>
      <c r="F2694" s="47"/>
    </row>
    <row r="2695" spans="1:6" hidden="1" x14ac:dyDescent="0.25">
      <c r="A2695" s="51" t="s">
        <v>273</v>
      </c>
      <c r="B2695" s="46" t="s">
        <v>274</v>
      </c>
      <c r="C2695" s="47"/>
      <c r="D2695" s="47"/>
      <c r="E2695" s="125"/>
      <c r="F2695" s="47"/>
    </row>
    <row r="2696" spans="1:6" hidden="1" x14ac:dyDescent="0.25">
      <c r="A2696" s="51" t="s">
        <v>275</v>
      </c>
      <c r="B2696" s="46" t="s">
        <v>276</v>
      </c>
      <c r="C2696" s="47"/>
      <c r="D2696" s="47"/>
      <c r="E2696" s="125"/>
      <c r="F2696" s="47"/>
    </row>
    <row r="2697" spans="1:6" hidden="1" x14ac:dyDescent="0.25">
      <c r="A2697" s="51" t="s">
        <v>277</v>
      </c>
      <c r="B2697" s="46" t="s">
        <v>278</v>
      </c>
      <c r="C2697" s="47"/>
      <c r="D2697" s="47"/>
      <c r="E2697" s="125"/>
      <c r="F2697" s="47"/>
    </row>
    <row r="2698" spans="1:6" hidden="1" x14ac:dyDescent="0.25">
      <c r="A2698" s="51" t="s">
        <v>279</v>
      </c>
      <c r="B2698" s="46" t="s">
        <v>266</v>
      </c>
      <c r="C2698" s="47"/>
      <c r="D2698" s="47"/>
      <c r="E2698" s="125"/>
      <c r="F2698" s="47"/>
    </row>
    <row r="2699" spans="1:6" hidden="1" x14ac:dyDescent="0.25">
      <c r="A2699" s="65" t="s">
        <v>280</v>
      </c>
      <c r="B2699" s="46" t="s">
        <v>281</v>
      </c>
      <c r="C2699" s="74"/>
      <c r="D2699" s="74"/>
      <c r="E2699" s="124"/>
      <c r="F2699" s="75" t="e">
        <f>+E2699/C2699*100</f>
        <v>#DIV/0!</v>
      </c>
    </row>
    <row r="2700" spans="1:6" hidden="1" x14ac:dyDescent="0.25">
      <c r="A2700" s="51" t="s">
        <v>290</v>
      </c>
      <c r="B2700" s="46" t="s">
        <v>291</v>
      </c>
      <c r="C2700" s="47"/>
      <c r="D2700" s="47"/>
      <c r="E2700" s="125"/>
      <c r="F2700" s="47"/>
    </row>
    <row r="2701" spans="1:6" hidden="1" x14ac:dyDescent="0.25">
      <c r="A2701" s="51" t="s">
        <v>294</v>
      </c>
      <c r="B2701" s="46" t="s">
        <v>295</v>
      </c>
      <c r="C2701" s="47"/>
      <c r="D2701" s="47"/>
      <c r="E2701" s="125"/>
      <c r="F2701" s="47"/>
    </row>
    <row r="2702" spans="1:6" ht="25.5" hidden="1" x14ac:dyDescent="0.25">
      <c r="A2702" s="65" t="s">
        <v>342</v>
      </c>
      <c r="B2702" s="46" t="s">
        <v>343</v>
      </c>
      <c r="C2702" s="74">
        <v>28705</v>
      </c>
      <c r="D2702" s="74"/>
      <c r="E2702" s="124"/>
      <c r="F2702" s="75">
        <f>+E2702/C2702*100</f>
        <v>0</v>
      </c>
    </row>
    <row r="2703" spans="1:6" hidden="1" x14ac:dyDescent="0.25">
      <c r="A2703" s="51" t="s">
        <v>352</v>
      </c>
      <c r="B2703" s="46" t="s">
        <v>353</v>
      </c>
      <c r="C2703" s="47"/>
      <c r="D2703" s="47"/>
      <c r="E2703" s="125"/>
      <c r="F2703" s="47"/>
    </row>
    <row r="2704" spans="1:6" ht="25.5" hidden="1" x14ac:dyDescent="0.25">
      <c r="A2704" s="65" t="s">
        <v>387</v>
      </c>
      <c r="B2704" s="46" t="s">
        <v>388</v>
      </c>
      <c r="C2704" s="76"/>
      <c r="D2704" s="76"/>
      <c r="E2704" s="124"/>
      <c r="F2704" s="76"/>
    </row>
    <row r="2705" spans="1:6" hidden="1" x14ac:dyDescent="0.25">
      <c r="A2705" s="51" t="s">
        <v>396</v>
      </c>
      <c r="B2705" s="46" t="s">
        <v>161</v>
      </c>
      <c r="C2705" s="47"/>
      <c r="D2705" s="47"/>
      <c r="E2705" s="125"/>
      <c r="F2705" s="47"/>
    </row>
    <row r="2706" spans="1:6" ht="25.5" hidden="1" x14ac:dyDescent="0.25">
      <c r="A2706" s="65" t="s">
        <v>399</v>
      </c>
      <c r="B2706" s="46" t="s">
        <v>400</v>
      </c>
      <c r="C2706" s="74">
        <v>513147</v>
      </c>
      <c r="D2706" s="74"/>
      <c r="E2706" s="124"/>
      <c r="F2706" s="75">
        <f>+E2706/C2706*100</f>
        <v>0</v>
      </c>
    </row>
    <row r="2707" spans="1:6" hidden="1" x14ac:dyDescent="0.25">
      <c r="A2707" s="51" t="s">
        <v>409</v>
      </c>
      <c r="B2707" s="46" t="s">
        <v>173</v>
      </c>
      <c r="C2707" s="47"/>
      <c r="D2707" s="47"/>
      <c r="E2707" s="125"/>
      <c r="F2707" s="47"/>
    </row>
    <row r="2708" spans="1:6" hidden="1" x14ac:dyDescent="0.25">
      <c r="A2708" s="51" t="s">
        <v>413</v>
      </c>
      <c r="B2708" s="46" t="s">
        <v>414</v>
      </c>
      <c r="C2708" s="47"/>
      <c r="D2708" s="74"/>
      <c r="E2708" s="125"/>
      <c r="F2708" s="47"/>
    </row>
    <row r="2709" spans="1:6" hidden="1" x14ac:dyDescent="0.25">
      <c r="A2709" s="51" t="s">
        <v>418</v>
      </c>
      <c r="B2709" s="46" t="s">
        <v>178</v>
      </c>
      <c r="C2709" s="47"/>
      <c r="D2709" s="74"/>
      <c r="E2709" s="125"/>
      <c r="F2709" s="47"/>
    </row>
    <row r="2710" spans="1:6" hidden="1" x14ac:dyDescent="0.25">
      <c r="A2710" s="51" t="s">
        <v>425</v>
      </c>
      <c r="B2710" s="46" t="s">
        <v>426</v>
      </c>
      <c r="C2710" s="47"/>
      <c r="E2710" s="125"/>
      <c r="F2710" s="47"/>
    </row>
    <row r="2711" spans="1:6" hidden="1" x14ac:dyDescent="0.25">
      <c r="A2711" s="48" t="s">
        <v>498</v>
      </c>
      <c r="B2711" s="46" t="s">
        <v>497</v>
      </c>
      <c r="C2711" s="74">
        <v>16000</v>
      </c>
      <c r="E2711" s="124"/>
      <c r="F2711" s="75">
        <f t="shared" ref="F2711:F2712" si="76">+E2711/C2711*100</f>
        <v>0</v>
      </c>
    </row>
    <row r="2712" spans="1:6" hidden="1" x14ac:dyDescent="0.25">
      <c r="A2712" s="65" t="s">
        <v>193</v>
      </c>
      <c r="B2712" s="46" t="s">
        <v>194</v>
      </c>
      <c r="C2712" s="74"/>
      <c r="E2712" s="124"/>
      <c r="F2712" s="75" t="e">
        <f t="shared" si="76"/>
        <v>#DIV/0!</v>
      </c>
    </row>
    <row r="2713" spans="1:6" hidden="1" x14ac:dyDescent="0.25">
      <c r="A2713" s="51" t="s">
        <v>197</v>
      </c>
      <c r="B2713" s="46" t="s">
        <v>198</v>
      </c>
      <c r="C2713" s="47"/>
      <c r="D2713" s="47"/>
      <c r="E2713" s="125"/>
      <c r="F2713" s="47"/>
    </row>
    <row r="2714" spans="1:6" hidden="1" x14ac:dyDescent="0.25">
      <c r="A2714" s="51" t="s">
        <v>212</v>
      </c>
      <c r="B2714" s="46" t="s">
        <v>213</v>
      </c>
      <c r="C2714" s="47"/>
      <c r="D2714" s="47"/>
      <c r="E2714" s="125"/>
      <c r="F2714" s="47"/>
    </row>
    <row r="2715" spans="1:6" hidden="1" x14ac:dyDescent="0.25">
      <c r="A2715" s="65" t="s">
        <v>216</v>
      </c>
      <c r="B2715" s="46" t="s">
        <v>217</v>
      </c>
      <c r="C2715" s="74">
        <v>10000</v>
      </c>
      <c r="D2715" s="74"/>
      <c r="E2715" s="124"/>
      <c r="F2715" s="75">
        <f>+E2715/C2715*100</f>
        <v>0</v>
      </c>
    </row>
    <row r="2716" spans="1:6" hidden="1" x14ac:dyDescent="0.25">
      <c r="A2716" s="51" t="s">
        <v>220</v>
      </c>
      <c r="B2716" s="46" t="s">
        <v>221</v>
      </c>
      <c r="C2716" s="47"/>
      <c r="D2716" s="47"/>
      <c r="E2716" s="125"/>
      <c r="F2716" s="47"/>
    </row>
    <row r="2717" spans="1:6" ht="25.5" hidden="1" x14ac:dyDescent="0.25">
      <c r="A2717" s="51" t="s">
        <v>222</v>
      </c>
      <c r="B2717" s="46" t="s">
        <v>223</v>
      </c>
      <c r="C2717" s="47"/>
      <c r="D2717" s="47"/>
      <c r="E2717" s="125"/>
      <c r="F2717" s="47"/>
    </row>
    <row r="2718" spans="1:6" hidden="1" x14ac:dyDescent="0.25">
      <c r="A2718" s="51" t="s">
        <v>224</v>
      </c>
      <c r="B2718" s="46" t="s">
        <v>225</v>
      </c>
      <c r="C2718" s="47"/>
      <c r="D2718" s="47"/>
      <c r="E2718" s="125"/>
      <c r="F2718" s="47"/>
    </row>
    <row r="2719" spans="1:6" hidden="1" x14ac:dyDescent="0.25">
      <c r="A2719" s="51" t="s">
        <v>226</v>
      </c>
      <c r="B2719" s="46" t="s">
        <v>227</v>
      </c>
      <c r="C2719" s="47"/>
      <c r="D2719" s="47"/>
      <c r="E2719" s="125"/>
      <c r="F2719" s="47"/>
    </row>
    <row r="2720" spans="1:6" hidden="1" x14ac:dyDescent="0.25">
      <c r="A2720" s="51" t="s">
        <v>230</v>
      </c>
      <c r="B2720" s="46" t="s">
        <v>231</v>
      </c>
      <c r="C2720" s="47"/>
      <c r="D2720" s="47"/>
      <c r="E2720" s="125"/>
      <c r="F2720" s="47"/>
    </row>
    <row r="2721" spans="1:6" hidden="1" x14ac:dyDescent="0.25">
      <c r="A2721" s="51" t="s">
        <v>234</v>
      </c>
      <c r="B2721" s="46" t="s">
        <v>235</v>
      </c>
      <c r="C2721" s="47"/>
      <c r="D2721" s="47"/>
      <c r="E2721" s="125"/>
      <c r="F2721" s="47"/>
    </row>
    <row r="2722" spans="1:6" ht="25.5" hidden="1" x14ac:dyDescent="0.25">
      <c r="A2722" s="51" t="s">
        <v>236</v>
      </c>
      <c r="B2722" s="46" t="s">
        <v>237</v>
      </c>
      <c r="C2722" s="47"/>
      <c r="D2722" s="47"/>
      <c r="E2722" s="125"/>
      <c r="F2722" s="47"/>
    </row>
    <row r="2723" spans="1:6" hidden="1" x14ac:dyDescent="0.25">
      <c r="A2723" s="51" t="s">
        <v>238</v>
      </c>
      <c r="B2723" s="46" t="s">
        <v>239</v>
      </c>
      <c r="C2723" s="47"/>
      <c r="D2723" s="47"/>
      <c r="E2723" s="125"/>
      <c r="F2723" s="47"/>
    </row>
    <row r="2724" spans="1:6" hidden="1" x14ac:dyDescent="0.25">
      <c r="A2724" s="51" t="s">
        <v>244</v>
      </c>
      <c r="B2724" s="46" t="s">
        <v>245</v>
      </c>
      <c r="C2724" s="47"/>
      <c r="D2724" s="47"/>
      <c r="E2724" s="125"/>
      <c r="F2724" s="47"/>
    </row>
    <row r="2725" spans="1:6" hidden="1" x14ac:dyDescent="0.25">
      <c r="A2725" s="51" t="s">
        <v>246</v>
      </c>
      <c r="B2725" s="46" t="s">
        <v>247</v>
      </c>
      <c r="C2725" s="47"/>
      <c r="D2725" s="47"/>
      <c r="E2725" s="125"/>
      <c r="F2725" s="47"/>
    </row>
    <row r="2726" spans="1:6" hidden="1" x14ac:dyDescent="0.25">
      <c r="A2726" s="51" t="s">
        <v>248</v>
      </c>
      <c r="B2726" s="46" t="s">
        <v>249</v>
      </c>
      <c r="C2726" s="47"/>
      <c r="D2726" s="47"/>
      <c r="E2726" s="125"/>
      <c r="F2726" s="47"/>
    </row>
    <row r="2727" spans="1:6" hidden="1" x14ac:dyDescent="0.25">
      <c r="A2727" s="51" t="s">
        <v>250</v>
      </c>
      <c r="B2727" s="46" t="s">
        <v>251</v>
      </c>
      <c r="C2727" s="47"/>
      <c r="D2727" s="47"/>
      <c r="E2727" s="125"/>
      <c r="F2727" s="47"/>
    </row>
    <row r="2728" spans="1:6" hidden="1" x14ac:dyDescent="0.25">
      <c r="A2728" s="51" t="s">
        <v>252</v>
      </c>
      <c r="B2728" s="46" t="s">
        <v>253</v>
      </c>
      <c r="C2728" s="47"/>
      <c r="D2728" s="47"/>
      <c r="E2728" s="125"/>
      <c r="F2728" s="47"/>
    </row>
    <row r="2729" spans="1:6" hidden="1" x14ac:dyDescent="0.25">
      <c r="A2729" s="51" t="s">
        <v>256</v>
      </c>
      <c r="B2729" s="46" t="s">
        <v>257</v>
      </c>
      <c r="C2729" s="47"/>
      <c r="D2729" s="47"/>
      <c r="E2729" s="125"/>
      <c r="F2729" s="47"/>
    </row>
    <row r="2730" spans="1:6" hidden="1" x14ac:dyDescent="0.25">
      <c r="A2730" s="51" t="s">
        <v>258</v>
      </c>
      <c r="B2730" s="46" t="s">
        <v>259</v>
      </c>
      <c r="C2730" s="47"/>
      <c r="D2730" s="47"/>
      <c r="E2730" s="125"/>
      <c r="F2730" s="47"/>
    </row>
    <row r="2731" spans="1:6" hidden="1" x14ac:dyDescent="0.25">
      <c r="A2731" s="51" t="s">
        <v>260</v>
      </c>
      <c r="B2731" s="46" t="s">
        <v>261</v>
      </c>
      <c r="C2731" s="47"/>
      <c r="D2731" s="47"/>
      <c r="E2731" s="125"/>
      <c r="F2731" s="47"/>
    </row>
    <row r="2732" spans="1:6" hidden="1" x14ac:dyDescent="0.25">
      <c r="A2732" s="51" t="s">
        <v>264</v>
      </c>
      <c r="B2732" s="46" t="s">
        <v>263</v>
      </c>
      <c r="C2732" s="47"/>
      <c r="D2732" s="47"/>
      <c r="E2732" s="125"/>
      <c r="F2732" s="47"/>
    </row>
    <row r="2733" spans="1:6" ht="25.5" hidden="1" x14ac:dyDescent="0.25">
      <c r="A2733" s="51" t="s">
        <v>267</v>
      </c>
      <c r="B2733" s="46" t="s">
        <v>268</v>
      </c>
      <c r="C2733" s="47"/>
      <c r="D2733" s="47"/>
      <c r="E2733" s="125"/>
      <c r="F2733" s="47"/>
    </row>
    <row r="2734" spans="1:6" hidden="1" x14ac:dyDescent="0.25">
      <c r="A2734" s="51" t="s">
        <v>271</v>
      </c>
      <c r="B2734" s="46" t="s">
        <v>272</v>
      </c>
      <c r="C2734" s="47"/>
      <c r="D2734" s="47"/>
      <c r="E2734" s="125"/>
      <c r="F2734" s="47"/>
    </row>
    <row r="2735" spans="1:6" hidden="1" x14ac:dyDescent="0.25">
      <c r="A2735" s="51" t="s">
        <v>273</v>
      </c>
      <c r="B2735" s="46" t="s">
        <v>274</v>
      </c>
      <c r="C2735" s="47"/>
      <c r="D2735" s="47"/>
      <c r="E2735" s="125"/>
      <c r="F2735" s="47"/>
    </row>
    <row r="2736" spans="1:6" hidden="1" x14ac:dyDescent="0.25">
      <c r="A2736" s="51" t="s">
        <v>279</v>
      </c>
      <c r="B2736" s="46" t="s">
        <v>266</v>
      </c>
      <c r="C2736" s="47"/>
      <c r="D2736" s="47"/>
      <c r="E2736" s="125"/>
      <c r="F2736" s="47"/>
    </row>
    <row r="2737" spans="1:6" hidden="1" x14ac:dyDescent="0.25">
      <c r="A2737" s="65" t="s">
        <v>280</v>
      </c>
      <c r="B2737" s="46" t="s">
        <v>281</v>
      </c>
      <c r="C2737" s="74"/>
      <c r="D2737" s="74"/>
      <c r="E2737" s="124"/>
      <c r="F2737" s="75" t="e">
        <f>+E2737/C2737*100</f>
        <v>#DIV/0!</v>
      </c>
    </row>
    <row r="2738" spans="1:6" hidden="1" x14ac:dyDescent="0.25">
      <c r="A2738" s="51" t="s">
        <v>290</v>
      </c>
      <c r="B2738" s="46" t="s">
        <v>291</v>
      </c>
      <c r="C2738" s="47"/>
      <c r="D2738" s="47"/>
      <c r="E2738" s="125"/>
      <c r="F2738" s="47"/>
    </row>
    <row r="2739" spans="1:6" ht="25.5" hidden="1" x14ac:dyDescent="0.25">
      <c r="A2739" s="65" t="s">
        <v>342</v>
      </c>
      <c r="B2739" s="46" t="s">
        <v>343</v>
      </c>
      <c r="C2739" s="76"/>
      <c r="D2739" s="76"/>
      <c r="E2739" s="124"/>
      <c r="F2739" s="76"/>
    </row>
    <row r="2740" spans="1:6" hidden="1" x14ac:dyDescent="0.25">
      <c r="A2740" s="51" t="s">
        <v>352</v>
      </c>
      <c r="B2740" s="46" t="s">
        <v>353</v>
      </c>
      <c r="C2740" s="47"/>
      <c r="D2740" s="47"/>
      <c r="E2740" s="125"/>
      <c r="F2740" s="47"/>
    </row>
    <row r="2741" spans="1:6" ht="25.5" hidden="1" x14ac:dyDescent="0.25">
      <c r="A2741" s="65" t="s">
        <v>399</v>
      </c>
      <c r="B2741" s="46" t="s">
        <v>400</v>
      </c>
      <c r="C2741" s="74">
        <v>6000</v>
      </c>
      <c r="D2741" s="74"/>
      <c r="E2741" s="124"/>
      <c r="F2741" s="75">
        <f>+E2741/C2741*100</f>
        <v>0</v>
      </c>
    </row>
    <row r="2742" spans="1:6" hidden="1" x14ac:dyDescent="0.25">
      <c r="A2742" s="51" t="s">
        <v>409</v>
      </c>
      <c r="B2742" s="46" t="s">
        <v>173</v>
      </c>
      <c r="C2742" s="47"/>
      <c r="D2742" s="47"/>
      <c r="E2742" s="125"/>
      <c r="F2742" s="47"/>
    </row>
    <row r="2743" spans="1:6" hidden="1" x14ac:dyDescent="0.25">
      <c r="A2743" s="51" t="s">
        <v>413</v>
      </c>
      <c r="B2743" s="46" t="s">
        <v>414</v>
      </c>
      <c r="C2743" s="47"/>
      <c r="D2743" s="47"/>
      <c r="E2743" s="125"/>
      <c r="F2743" s="47"/>
    </row>
    <row r="2744" spans="1:6" hidden="1" x14ac:dyDescent="0.25">
      <c r="A2744" s="51" t="s">
        <v>418</v>
      </c>
      <c r="B2744" s="46" t="s">
        <v>178</v>
      </c>
      <c r="C2744" s="47"/>
      <c r="D2744" s="47"/>
      <c r="E2744" s="125"/>
      <c r="F2744" s="47"/>
    </row>
    <row r="2745" spans="1:6" hidden="1" x14ac:dyDescent="0.25">
      <c r="A2745" s="51" t="s">
        <v>425</v>
      </c>
      <c r="B2745" s="46" t="s">
        <v>426</v>
      </c>
      <c r="C2745" s="47"/>
      <c r="D2745" s="47"/>
      <c r="E2745" s="125"/>
      <c r="F2745" s="47"/>
    </row>
    <row r="2746" spans="1:6" ht="25.5" hidden="1" x14ac:dyDescent="0.25">
      <c r="A2746" s="48" t="s">
        <v>152</v>
      </c>
      <c r="B2746" s="46" t="s">
        <v>499</v>
      </c>
      <c r="C2746" s="74"/>
      <c r="D2746" s="74"/>
      <c r="E2746" s="126"/>
      <c r="F2746" s="76"/>
    </row>
    <row r="2747" spans="1:6" hidden="1" x14ac:dyDescent="0.25">
      <c r="A2747" s="65" t="s">
        <v>216</v>
      </c>
      <c r="B2747" s="46" t="s">
        <v>217</v>
      </c>
      <c r="C2747" s="74"/>
      <c r="D2747" s="74"/>
      <c r="E2747" s="126"/>
      <c r="F2747" s="76"/>
    </row>
    <row r="2748" spans="1:6" ht="25.5" hidden="1" x14ac:dyDescent="0.25">
      <c r="A2748" s="72" t="s">
        <v>648</v>
      </c>
      <c r="B2748" s="73" t="s">
        <v>649</v>
      </c>
      <c r="C2748" s="60">
        <v>3074253</v>
      </c>
      <c r="D2748" s="60"/>
      <c r="E2748" s="123"/>
      <c r="F2748" s="75">
        <f t="shared" ref="F2748:F2750" si="77">+E2748/C2748*100</f>
        <v>0</v>
      </c>
    </row>
    <row r="2749" spans="1:6" hidden="1" x14ac:dyDescent="0.25">
      <c r="A2749" s="48" t="s">
        <v>193</v>
      </c>
      <c r="B2749" s="46" t="s">
        <v>482</v>
      </c>
      <c r="C2749" s="74">
        <v>506545</v>
      </c>
      <c r="D2749" s="74"/>
      <c r="E2749" s="124"/>
      <c r="F2749" s="75">
        <f t="shared" si="77"/>
        <v>0</v>
      </c>
    </row>
    <row r="2750" spans="1:6" hidden="1" x14ac:dyDescent="0.25">
      <c r="A2750" s="65" t="s">
        <v>193</v>
      </c>
      <c r="B2750" s="46" t="s">
        <v>194</v>
      </c>
      <c r="C2750" s="74">
        <v>116314</v>
      </c>
      <c r="D2750" s="74"/>
      <c r="E2750" s="124"/>
      <c r="F2750" s="75">
        <f t="shared" si="77"/>
        <v>0</v>
      </c>
    </row>
    <row r="2751" spans="1:6" hidden="1" x14ac:dyDescent="0.25">
      <c r="A2751" s="51" t="s">
        <v>197</v>
      </c>
      <c r="B2751" s="46" t="s">
        <v>198</v>
      </c>
      <c r="C2751" s="47"/>
      <c r="D2751" s="47"/>
      <c r="E2751" s="125"/>
      <c r="F2751" s="47"/>
    </row>
    <row r="2752" spans="1:6" hidden="1" x14ac:dyDescent="0.25">
      <c r="A2752" s="51" t="s">
        <v>207</v>
      </c>
      <c r="B2752" s="46" t="s">
        <v>206</v>
      </c>
      <c r="C2752" s="47"/>
      <c r="D2752" s="47"/>
      <c r="E2752" s="125"/>
      <c r="F2752" s="47"/>
    </row>
    <row r="2753" spans="1:6" hidden="1" x14ac:dyDescent="0.25">
      <c r="A2753" s="51" t="s">
        <v>212</v>
      </c>
      <c r="B2753" s="46" t="s">
        <v>213</v>
      </c>
      <c r="C2753" s="47"/>
      <c r="D2753" s="47"/>
      <c r="E2753" s="125"/>
      <c r="F2753" s="47"/>
    </row>
    <row r="2754" spans="1:6" hidden="1" x14ac:dyDescent="0.25">
      <c r="A2754" s="65" t="s">
        <v>216</v>
      </c>
      <c r="B2754" s="46" t="s">
        <v>217</v>
      </c>
      <c r="C2754" s="74">
        <v>341826</v>
      </c>
      <c r="D2754" s="74"/>
      <c r="E2754" s="124"/>
      <c r="F2754" s="75">
        <f>+E2754/C2754*100</f>
        <v>0</v>
      </c>
    </row>
    <row r="2755" spans="1:6" hidden="1" x14ac:dyDescent="0.25">
      <c r="A2755" s="51" t="s">
        <v>220</v>
      </c>
      <c r="B2755" s="46" t="s">
        <v>221</v>
      </c>
      <c r="C2755" s="47"/>
      <c r="D2755" s="47"/>
      <c r="E2755" s="125"/>
      <c r="F2755" s="47"/>
    </row>
    <row r="2756" spans="1:6" hidden="1" x14ac:dyDescent="0.25">
      <c r="A2756" s="51" t="s">
        <v>224</v>
      </c>
      <c r="B2756" s="46" t="s">
        <v>225</v>
      </c>
      <c r="C2756" s="47"/>
      <c r="D2756" s="47"/>
      <c r="E2756" s="125"/>
      <c r="F2756" s="47"/>
    </row>
    <row r="2757" spans="1:6" hidden="1" x14ac:dyDescent="0.25">
      <c r="A2757" s="51" t="s">
        <v>226</v>
      </c>
      <c r="B2757" s="46" t="s">
        <v>227</v>
      </c>
      <c r="C2757" s="47"/>
      <c r="D2757" s="47"/>
      <c r="E2757" s="125"/>
      <c r="F2757" s="47"/>
    </row>
    <row r="2758" spans="1:6" hidden="1" x14ac:dyDescent="0.25">
      <c r="A2758" s="51" t="s">
        <v>230</v>
      </c>
      <c r="B2758" s="46" t="s">
        <v>231</v>
      </c>
      <c r="C2758" s="47"/>
      <c r="D2758" s="47"/>
      <c r="E2758" s="125"/>
      <c r="F2758" s="47"/>
    </row>
    <row r="2759" spans="1:6" hidden="1" x14ac:dyDescent="0.25">
      <c r="A2759" s="51" t="s">
        <v>232</v>
      </c>
      <c r="B2759" s="46" t="s">
        <v>233</v>
      </c>
      <c r="C2759" s="47"/>
      <c r="D2759" s="47"/>
      <c r="E2759" s="125"/>
      <c r="F2759" s="47"/>
    </row>
    <row r="2760" spans="1:6" hidden="1" x14ac:dyDescent="0.25">
      <c r="A2760" s="51" t="s">
        <v>234</v>
      </c>
      <c r="B2760" s="46" t="s">
        <v>235</v>
      </c>
      <c r="C2760" s="47"/>
      <c r="D2760" s="47"/>
      <c r="E2760" s="125"/>
      <c r="F2760" s="47"/>
    </row>
    <row r="2761" spans="1:6" ht="25.5" hidden="1" x14ac:dyDescent="0.25">
      <c r="A2761" s="51" t="s">
        <v>236</v>
      </c>
      <c r="B2761" s="46" t="s">
        <v>237</v>
      </c>
      <c r="C2761" s="47"/>
      <c r="D2761" s="47"/>
      <c r="E2761" s="125"/>
      <c r="F2761" s="47"/>
    </row>
    <row r="2762" spans="1:6" hidden="1" x14ac:dyDescent="0.25">
      <c r="A2762" s="51" t="s">
        <v>244</v>
      </c>
      <c r="B2762" s="46" t="s">
        <v>245</v>
      </c>
      <c r="C2762" s="47"/>
      <c r="D2762" s="47"/>
      <c r="E2762" s="125"/>
      <c r="F2762" s="47"/>
    </row>
    <row r="2763" spans="1:6" hidden="1" x14ac:dyDescent="0.25">
      <c r="A2763" s="51" t="s">
        <v>246</v>
      </c>
      <c r="B2763" s="46" t="s">
        <v>247</v>
      </c>
      <c r="C2763" s="47"/>
      <c r="D2763" s="47"/>
      <c r="E2763" s="125"/>
      <c r="F2763" s="47"/>
    </row>
    <row r="2764" spans="1:6" hidden="1" x14ac:dyDescent="0.25">
      <c r="A2764" s="51" t="s">
        <v>248</v>
      </c>
      <c r="B2764" s="46" t="s">
        <v>249</v>
      </c>
      <c r="C2764" s="47"/>
      <c r="D2764" s="47"/>
      <c r="E2764" s="125"/>
      <c r="F2764" s="47"/>
    </row>
    <row r="2765" spans="1:6" hidden="1" x14ac:dyDescent="0.25">
      <c r="A2765" s="51" t="s">
        <v>250</v>
      </c>
      <c r="B2765" s="46" t="s">
        <v>251</v>
      </c>
      <c r="C2765" s="47"/>
      <c r="D2765" s="47"/>
      <c r="E2765" s="125"/>
      <c r="F2765" s="47"/>
    </row>
    <row r="2766" spans="1:6" hidden="1" x14ac:dyDescent="0.25">
      <c r="A2766" s="51" t="s">
        <v>252</v>
      </c>
      <c r="B2766" s="46" t="s">
        <v>253</v>
      </c>
      <c r="C2766" s="47"/>
      <c r="D2766" s="47"/>
      <c r="E2766" s="125"/>
      <c r="F2766" s="47"/>
    </row>
    <row r="2767" spans="1:6" hidden="1" x14ac:dyDescent="0.25">
      <c r="A2767" s="51" t="s">
        <v>256</v>
      </c>
      <c r="B2767" s="46" t="s">
        <v>257</v>
      </c>
      <c r="C2767" s="47"/>
      <c r="D2767" s="47"/>
      <c r="E2767" s="125"/>
      <c r="F2767" s="47"/>
    </row>
    <row r="2768" spans="1:6" hidden="1" x14ac:dyDescent="0.25">
      <c r="A2768" s="51" t="s">
        <v>258</v>
      </c>
      <c r="B2768" s="46" t="s">
        <v>259</v>
      </c>
      <c r="C2768" s="47"/>
      <c r="D2768" s="47"/>
      <c r="E2768" s="125"/>
      <c r="F2768" s="47"/>
    </row>
    <row r="2769" spans="1:6" hidden="1" x14ac:dyDescent="0.25">
      <c r="A2769" s="51" t="s">
        <v>260</v>
      </c>
      <c r="B2769" s="46" t="s">
        <v>261</v>
      </c>
      <c r="C2769" s="47"/>
      <c r="D2769" s="47"/>
      <c r="E2769" s="125"/>
      <c r="F2769" s="47"/>
    </row>
    <row r="2770" spans="1:6" hidden="1" x14ac:dyDescent="0.25">
      <c r="A2770" s="51" t="s">
        <v>264</v>
      </c>
      <c r="B2770" s="46" t="s">
        <v>263</v>
      </c>
      <c r="C2770" s="47"/>
      <c r="D2770" s="47"/>
      <c r="E2770" s="125"/>
      <c r="F2770" s="47"/>
    </row>
    <row r="2771" spans="1:6" hidden="1" x14ac:dyDescent="0.25">
      <c r="A2771" s="51" t="s">
        <v>271</v>
      </c>
      <c r="B2771" s="46" t="s">
        <v>272</v>
      </c>
      <c r="C2771" s="47"/>
      <c r="D2771" s="47"/>
      <c r="E2771" s="125"/>
      <c r="F2771" s="47"/>
    </row>
    <row r="2772" spans="1:6" hidden="1" x14ac:dyDescent="0.25">
      <c r="A2772" s="51" t="s">
        <v>275</v>
      </c>
      <c r="B2772" s="46" t="s">
        <v>276</v>
      </c>
      <c r="C2772" s="47"/>
      <c r="D2772" s="47"/>
      <c r="E2772" s="125"/>
      <c r="F2772" s="47"/>
    </row>
    <row r="2773" spans="1:6" hidden="1" x14ac:dyDescent="0.25">
      <c r="A2773" s="51" t="s">
        <v>279</v>
      </c>
      <c r="B2773" s="46" t="s">
        <v>266</v>
      </c>
      <c r="C2773" s="47"/>
      <c r="D2773" s="47"/>
      <c r="E2773" s="125"/>
      <c r="F2773" s="47"/>
    </row>
    <row r="2774" spans="1:6" hidden="1" x14ac:dyDescent="0.25">
      <c r="A2774" s="65" t="s">
        <v>280</v>
      </c>
      <c r="B2774" s="46" t="s">
        <v>281</v>
      </c>
      <c r="C2774" s="74"/>
      <c r="D2774" s="74"/>
      <c r="E2774" s="126"/>
      <c r="F2774" s="76"/>
    </row>
    <row r="2775" spans="1:6" ht="25.5" hidden="1" x14ac:dyDescent="0.25">
      <c r="A2775" s="65" t="s">
        <v>342</v>
      </c>
      <c r="B2775" s="46" t="s">
        <v>343</v>
      </c>
      <c r="C2775" s="74">
        <v>27</v>
      </c>
      <c r="D2775" s="74"/>
      <c r="E2775" s="126"/>
      <c r="F2775" s="76"/>
    </row>
    <row r="2776" spans="1:6" ht="25.5" hidden="1" x14ac:dyDescent="0.25">
      <c r="A2776" s="65" t="s">
        <v>399</v>
      </c>
      <c r="B2776" s="46" t="s">
        <v>400</v>
      </c>
      <c r="C2776" s="74">
        <v>17188</v>
      </c>
      <c r="D2776" s="74"/>
      <c r="E2776" s="124"/>
      <c r="F2776" s="75">
        <f>+E2776/C2776*100</f>
        <v>0</v>
      </c>
    </row>
    <row r="2777" spans="1:6" hidden="1" x14ac:dyDescent="0.25">
      <c r="A2777" s="51" t="s">
        <v>409</v>
      </c>
      <c r="B2777" s="46" t="s">
        <v>173</v>
      </c>
      <c r="C2777" s="47"/>
      <c r="D2777" s="47"/>
      <c r="E2777" s="125"/>
      <c r="F2777" s="47"/>
    </row>
    <row r="2778" spans="1:6" hidden="1" x14ac:dyDescent="0.25">
      <c r="A2778" s="51" t="s">
        <v>410</v>
      </c>
      <c r="B2778" s="46" t="s">
        <v>411</v>
      </c>
      <c r="C2778" s="47"/>
      <c r="D2778" s="47"/>
      <c r="E2778" s="125"/>
      <c r="F2778" s="47"/>
    </row>
    <row r="2779" spans="1:6" hidden="1" x14ac:dyDescent="0.25">
      <c r="A2779" s="51" t="s">
        <v>413</v>
      </c>
      <c r="B2779" s="46" t="s">
        <v>414</v>
      </c>
      <c r="C2779" s="47"/>
      <c r="D2779" s="47"/>
      <c r="E2779" s="125"/>
      <c r="F2779" s="47"/>
    </row>
    <row r="2780" spans="1:6" hidden="1" x14ac:dyDescent="0.25">
      <c r="A2780" s="51" t="s">
        <v>425</v>
      </c>
      <c r="B2780" s="46" t="s">
        <v>426</v>
      </c>
      <c r="C2780" s="47"/>
      <c r="D2780" s="47"/>
      <c r="E2780" s="125"/>
      <c r="F2780" s="47"/>
    </row>
    <row r="2781" spans="1:6" ht="25.5" hidden="1" x14ac:dyDescent="0.25">
      <c r="A2781" s="65" t="s">
        <v>456</v>
      </c>
      <c r="B2781" s="46" t="s">
        <v>457</v>
      </c>
      <c r="C2781" s="74">
        <v>31190</v>
      </c>
      <c r="D2781" s="74"/>
      <c r="E2781" s="126"/>
      <c r="F2781" s="76"/>
    </row>
    <row r="2782" spans="1:6" hidden="1" x14ac:dyDescent="0.25">
      <c r="A2782" s="65" t="s">
        <v>571</v>
      </c>
      <c r="B2782" s="46" t="s">
        <v>572</v>
      </c>
      <c r="C2782" s="76"/>
      <c r="D2782" s="76"/>
      <c r="E2782" s="124"/>
      <c r="F2782" s="76"/>
    </row>
    <row r="2783" spans="1:6" ht="25.5" hidden="1" x14ac:dyDescent="0.25">
      <c r="A2783" s="51" t="s">
        <v>575</v>
      </c>
      <c r="B2783" s="46" t="s">
        <v>574</v>
      </c>
      <c r="C2783" s="47"/>
      <c r="D2783" s="47"/>
      <c r="E2783" s="125"/>
      <c r="F2783" s="47"/>
    </row>
    <row r="2784" spans="1:6" hidden="1" x14ac:dyDescent="0.25">
      <c r="A2784" s="48" t="s">
        <v>444</v>
      </c>
      <c r="B2784" s="46" t="s">
        <v>484</v>
      </c>
      <c r="C2784" s="74">
        <v>2291284</v>
      </c>
      <c r="D2784" s="74"/>
      <c r="E2784" s="124"/>
      <c r="F2784" s="75">
        <f t="shared" ref="F2784:F2785" si="78">+E2784/C2784*100</f>
        <v>0</v>
      </c>
    </row>
    <row r="2785" spans="1:6" hidden="1" x14ac:dyDescent="0.25">
      <c r="A2785" s="65" t="s">
        <v>193</v>
      </c>
      <c r="B2785" s="46" t="s">
        <v>194</v>
      </c>
      <c r="C2785" s="74">
        <v>536084</v>
      </c>
      <c r="D2785" s="74"/>
      <c r="E2785" s="124"/>
      <c r="F2785" s="75">
        <f t="shared" si="78"/>
        <v>0</v>
      </c>
    </row>
    <row r="2786" spans="1:6" hidden="1" x14ac:dyDescent="0.25">
      <c r="A2786" s="51" t="s">
        <v>197</v>
      </c>
      <c r="B2786" s="46" t="s">
        <v>198</v>
      </c>
      <c r="C2786" s="47"/>
      <c r="D2786" s="47"/>
      <c r="E2786" s="125"/>
      <c r="F2786" s="47"/>
    </row>
    <row r="2787" spans="1:6" hidden="1" x14ac:dyDescent="0.25">
      <c r="A2787" s="51" t="s">
        <v>201</v>
      </c>
      <c r="B2787" s="46" t="s">
        <v>202</v>
      </c>
      <c r="C2787" s="47"/>
      <c r="D2787" s="47"/>
      <c r="E2787" s="125"/>
      <c r="F2787" s="47"/>
    </row>
    <row r="2788" spans="1:6" hidden="1" x14ac:dyDescent="0.25">
      <c r="A2788" s="51" t="s">
        <v>207</v>
      </c>
      <c r="B2788" s="46" t="s">
        <v>206</v>
      </c>
      <c r="C2788" s="47"/>
      <c r="D2788" s="47"/>
      <c r="E2788" s="125"/>
      <c r="F2788" s="47"/>
    </row>
    <row r="2789" spans="1:6" hidden="1" x14ac:dyDescent="0.25">
      <c r="A2789" s="51" t="s">
        <v>212</v>
      </c>
      <c r="B2789" s="46" t="s">
        <v>213</v>
      </c>
      <c r="C2789" s="47"/>
      <c r="D2789" s="47"/>
      <c r="E2789" s="125"/>
      <c r="F2789" s="47"/>
    </row>
    <row r="2790" spans="1:6" ht="25.5" hidden="1" x14ac:dyDescent="0.25">
      <c r="A2790" s="51" t="s">
        <v>214</v>
      </c>
      <c r="B2790" s="46" t="s">
        <v>215</v>
      </c>
      <c r="C2790" s="47"/>
      <c r="D2790" s="47"/>
      <c r="E2790" s="125"/>
      <c r="F2790" s="47"/>
    </row>
    <row r="2791" spans="1:6" hidden="1" x14ac:dyDescent="0.25">
      <c r="A2791" s="65" t="s">
        <v>216</v>
      </c>
      <c r="B2791" s="46" t="s">
        <v>217</v>
      </c>
      <c r="C2791" s="74">
        <v>1591654</v>
      </c>
      <c r="D2791" s="74"/>
      <c r="E2791" s="124"/>
      <c r="F2791" s="75">
        <f>+E2791/C2791*100</f>
        <v>0</v>
      </c>
    </row>
    <row r="2792" spans="1:6" hidden="1" x14ac:dyDescent="0.25">
      <c r="A2792" s="51" t="s">
        <v>220</v>
      </c>
      <c r="B2792" s="46" t="s">
        <v>221</v>
      </c>
      <c r="C2792" s="47"/>
      <c r="D2792" s="47"/>
      <c r="E2792" s="125"/>
      <c r="F2792" s="47"/>
    </row>
    <row r="2793" spans="1:6" ht="25.5" hidden="1" x14ac:dyDescent="0.25">
      <c r="A2793" s="51" t="s">
        <v>222</v>
      </c>
      <c r="B2793" s="46" t="s">
        <v>223</v>
      </c>
      <c r="C2793" s="47"/>
      <c r="D2793" s="47"/>
      <c r="E2793" s="125"/>
      <c r="F2793" s="47"/>
    </row>
    <row r="2794" spans="1:6" hidden="1" x14ac:dyDescent="0.25">
      <c r="A2794" s="51" t="s">
        <v>224</v>
      </c>
      <c r="B2794" s="46" t="s">
        <v>225</v>
      </c>
      <c r="C2794" s="47"/>
      <c r="D2794" s="47"/>
      <c r="E2794" s="125"/>
      <c r="F2794" s="47"/>
    </row>
    <row r="2795" spans="1:6" hidden="1" x14ac:dyDescent="0.25">
      <c r="A2795" s="51" t="s">
        <v>226</v>
      </c>
      <c r="B2795" s="46" t="s">
        <v>227</v>
      </c>
      <c r="C2795" s="47"/>
      <c r="D2795" s="47"/>
      <c r="E2795" s="125"/>
      <c r="F2795" s="47"/>
    </row>
    <row r="2796" spans="1:6" hidden="1" x14ac:dyDescent="0.25">
      <c r="A2796" s="51" t="s">
        <v>230</v>
      </c>
      <c r="B2796" s="46" t="s">
        <v>231</v>
      </c>
      <c r="C2796" s="47"/>
      <c r="D2796" s="47"/>
      <c r="E2796" s="125"/>
      <c r="F2796" s="47"/>
    </row>
    <row r="2797" spans="1:6" hidden="1" x14ac:dyDescent="0.25">
      <c r="A2797" s="51" t="s">
        <v>234</v>
      </c>
      <c r="B2797" s="46" t="s">
        <v>235</v>
      </c>
      <c r="C2797" s="47"/>
      <c r="D2797" s="47"/>
      <c r="E2797" s="125"/>
      <c r="F2797" s="47"/>
    </row>
    <row r="2798" spans="1:6" ht="25.5" hidden="1" x14ac:dyDescent="0.25">
      <c r="A2798" s="51" t="s">
        <v>236</v>
      </c>
      <c r="B2798" s="46" t="s">
        <v>237</v>
      </c>
      <c r="C2798" s="47"/>
      <c r="D2798" s="47"/>
      <c r="E2798" s="125"/>
      <c r="F2798" s="47"/>
    </row>
    <row r="2799" spans="1:6" hidden="1" x14ac:dyDescent="0.25">
      <c r="A2799" s="51" t="s">
        <v>238</v>
      </c>
      <c r="B2799" s="46" t="s">
        <v>239</v>
      </c>
      <c r="C2799" s="47"/>
      <c r="D2799" s="47"/>
      <c r="E2799" s="125"/>
      <c r="F2799" s="47"/>
    </row>
    <row r="2800" spans="1:6" hidden="1" x14ac:dyDescent="0.25">
      <c r="A2800" s="51" t="s">
        <v>240</v>
      </c>
      <c r="B2800" s="46" t="s">
        <v>241</v>
      </c>
      <c r="C2800" s="47"/>
      <c r="D2800" s="47"/>
      <c r="E2800" s="125"/>
      <c r="F2800" s="47"/>
    </row>
    <row r="2801" spans="1:6" hidden="1" x14ac:dyDescent="0.25">
      <c r="A2801" s="51" t="s">
        <v>244</v>
      </c>
      <c r="B2801" s="46" t="s">
        <v>245</v>
      </c>
      <c r="C2801" s="47"/>
      <c r="D2801" s="47"/>
      <c r="E2801" s="125"/>
      <c r="F2801" s="47"/>
    </row>
    <row r="2802" spans="1:6" hidden="1" x14ac:dyDescent="0.25">
      <c r="A2802" s="51" t="s">
        <v>246</v>
      </c>
      <c r="B2802" s="46" t="s">
        <v>247</v>
      </c>
      <c r="C2802" s="47"/>
      <c r="D2802" s="47"/>
      <c r="E2802" s="125"/>
      <c r="F2802" s="47"/>
    </row>
    <row r="2803" spans="1:6" hidden="1" x14ac:dyDescent="0.25">
      <c r="A2803" s="51" t="s">
        <v>248</v>
      </c>
      <c r="B2803" s="46" t="s">
        <v>249</v>
      </c>
      <c r="C2803" s="47"/>
      <c r="D2803" s="47"/>
      <c r="E2803" s="125"/>
      <c r="F2803" s="47"/>
    </row>
    <row r="2804" spans="1:6" hidden="1" x14ac:dyDescent="0.25">
      <c r="A2804" s="51" t="s">
        <v>250</v>
      </c>
      <c r="B2804" s="46" t="s">
        <v>251</v>
      </c>
      <c r="C2804" s="47"/>
      <c r="D2804" s="47"/>
      <c r="E2804" s="125"/>
      <c r="F2804" s="47"/>
    </row>
    <row r="2805" spans="1:6" hidden="1" x14ac:dyDescent="0.25">
      <c r="A2805" s="51" t="s">
        <v>252</v>
      </c>
      <c r="B2805" s="46" t="s">
        <v>253</v>
      </c>
      <c r="C2805" s="47"/>
      <c r="D2805" s="47"/>
      <c r="E2805" s="125"/>
      <c r="F2805" s="47"/>
    </row>
    <row r="2806" spans="1:6" hidden="1" x14ac:dyDescent="0.25">
      <c r="A2806" s="51" t="s">
        <v>256</v>
      </c>
      <c r="B2806" s="46" t="s">
        <v>257</v>
      </c>
      <c r="C2806" s="47"/>
      <c r="D2806" s="47"/>
      <c r="E2806" s="125"/>
      <c r="F2806" s="47"/>
    </row>
    <row r="2807" spans="1:6" hidden="1" x14ac:dyDescent="0.25">
      <c r="A2807" s="51" t="s">
        <v>258</v>
      </c>
      <c r="B2807" s="46" t="s">
        <v>259</v>
      </c>
      <c r="C2807" s="47"/>
      <c r="D2807" s="47"/>
      <c r="E2807" s="125"/>
      <c r="F2807" s="47"/>
    </row>
    <row r="2808" spans="1:6" hidden="1" x14ac:dyDescent="0.25">
      <c r="A2808" s="51" t="s">
        <v>260</v>
      </c>
      <c r="B2808" s="46" t="s">
        <v>261</v>
      </c>
      <c r="C2808" s="47"/>
      <c r="D2808" s="47"/>
      <c r="E2808" s="125"/>
      <c r="F2808" s="47"/>
    </row>
    <row r="2809" spans="1:6" hidden="1" x14ac:dyDescent="0.25">
      <c r="A2809" s="51" t="s">
        <v>264</v>
      </c>
      <c r="B2809" s="46" t="s">
        <v>263</v>
      </c>
      <c r="C2809" s="47"/>
      <c r="D2809" s="47"/>
      <c r="E2809" s="125"/>
      <c r="F2809" s="47"/>
    </row>
    <row r="2810" spans="1:6" hidden="1" x14ac:dyDescent="0.25">
      <c r="A2810" s="51" t="s">
        <v>269</v>
      </c>
      <c r="B2810" s="46" t="s">
        <v>270</v>
      </c>
      <c r="C2810" s="47"/>
      <c r="D2810" s="47"/>
      <c r="E2810" s="125"/>
      <c r="F2810" s="47"/>
    </row>
    <row r="2811" spans="1:6" hidden="1" x14ac:dyDescent="0.25">
      <c r="A2811" s="51" t="s">
        <v>271</v>
      </c>
      <c r="B2811" s="46" t="s">
        <v>272</v>
      </c>
      <c r="C2811" s="47"/>
      <c r="D2811" s="47"/>
      <c r="E2811" s="125"/>
      <c r="F2811" s="47"/>
    </row>
    <row r="2812" spans="1:6" hidden="1" x14ac:dyDescent="0.25">
      <c r="A2812" s="51" t="s">
        <v>273</v>
      </c>
      <c r="B2812" s="46" t="s">
        <v>274</v>
      </c>
      <c r="C2812" s="47"/>
      <c r="D2812" s="47"/>
      <c r="E2812" s="125"/>
      <c r="F2812" s="47"/>
    </row>
    <row r="2813" spans="1:6" hidden="1" x14ac:dyDescent="0.25">
      <c r="A2813" s="51" t="s">
        <v>275</v>
      </c>
      <c r="B2813" s="46" t="s">
        <v>276</v>
      </c>
      <c r="C2813" s="47"/>
      <c r="D2813" s="47"/>
      <c r="E2813" s="125"/>
      <c r="F2813" s="47"/>
    </row>
    <row r="2814" spans="1:6" hidden="1" x14ac:dyDescent="0.25">
      <c r="A2814" s="51" t="s">
        <v>277</v>
      </c>
      <c r="B2814" s="46" t="s">
        <v>278</v>
      </c>
      <c r="C2814" s="47"/>
      <c r="D2814" s="47"/>
      <c r="E2814" s="125"/>
      <c r="F2814" s="47"/>
    </row>
    <row r="2815" spans="1:6" hidden="1" x14ac:dyDescent="0.25">
      <c r="A2815" s="51" t="s">
        <v>279</v>
      </c>
      <c r="B2815" s="46" t="s">
        <v>266</v>
      </c>
      <c r="C2815" s="47"/>
      <c r="D2815" s="47"/>
      <c r="E2815" s="125"/>
      <c r="F2815" s="47"/>
    </row>
    <row r="2816" spans="1:6" hidden="1" x14ac:dyDescent="0.25">
      <c r="A2816" s="65" t="s">
        <v>280</v>
      </c>
      <c r="B2816" s="46" t="s">
        <v>281</v>
      </c>
      <c r="C2816" s="74">
        <v>240</v>
      </c>
      <c r="D2816" s="74"/>
      <c r="E2816" s="124"/>
      <c r="F2816" s="75">
        <f>+E2816/C2816*100</f>
        <v>0</v>
      </c>
    </row>
    <row r="2817" spans="1:6" hidden="1" x14ac:dyDescent="0.25">
      <c r="A2817" s="51" t="s">
        <v>290</v>
      </c>
      <c r="B2817" s="46" t="s">
        <v>291</v>
      </c>
      <c r="C2817" s="47"/>
      <c r="D2817" s="47"/>
      <c r="E2817" s="125"/>
      <c r="F2817" s="47"/>
    </row>
    <row r="2818" spans="1:6" ht="25.5" hidden="1" x14ac:dyDescent="0.25">
      <c r="A2818" s="51" t="s">
        <v>292</v>
      </c>
      <c r="B2818" s="46" t="s">
        <v>293</v>
      </c>
      <c r="C2818" s="47"/>
      <c r="D2818" s="47"/>
      <c r="E2818" s="125"/>
      <c r="F2818" s="47"/>
    </row>
    <row r="2819" spans="1:6" hidden="1" x14ac:dyDescent="0.25">
      <c r="A2819" s="51" t="s">
        <v>294</v>
      </c>
      <c r="B2819" s="46" t="s">
        <v>295</v>
      </c>
      <c r="C2819" s="47"/>
      <c r="D2819" s="47"/>
      <c r="E2819" s="125"/>
      <c r="F2819" s="47"/>
    </row>
    <row r="2820" spans="1:6" ht="25.5" hidden="1" x14ac:dyDescent="0.25">
      <c r="A2820" s="65" t="s">
        <v>313</v>
      </c>
      <c r="B2820" s="46" t="s">
        <v>314</v>
      </c>
      <c r="C2820" s="76"/>
      <c r="D2820" s="76"/>
      <c r="E2820" s="124"/>
      <c r="F2820" s="76"/>
    </row>
    <row r="2821" spans="1:6" ht="25.5" hidden="1" x14ac:dyDescent="0.25">
      <c r="A2821" s="51" t="s">
        <v>338</v>
      </c>
      <c r="B2821" s="46" t="s">
        <v>82</v>
      </c>
      <c r="C2821" s="47"/>
      <c r="D2821" s="47"/>
      <c r="E2821" s="125"/>
      <c r="F2821" s="47"/>
    </row>
    <row r="2822" spans="1:6" ht="25.5" hidden="1" x14ac:dyDescent="0.25">
      <c r="A2822" s="65" t="s">
        <v>342</v>
      </c>
      <c r="B2822" s="46" t="s">
        <v>343</v>
      </c>
      <c r="C2822" s="74">
        <v>9795</v>
      </c>
      <c r="D2822" s="74"/>
      <c r="E2822" s="124"/>
      <c r="F2822" s="75">
        <f>+E2822/C2822*100</f>
        <v>0</v>
      </c>
    </row>
    <row r="2823" spans="1:6" hidden="1" x14ac:dyDescent="0.25">
      <c r="A2823" s="51" t="s">
        <v>352</v>
      </c>
      <c r="B2823" s="46" t="s">
        <v>353</v>
      </c>
      <c r="C2823" s="47"/>
      <c r="D2823" s="47"/>
      <c r="E2823" s="125"/>
      <c r="F2823" s="47"/>
    </row>
    <row r="2824" spans="1:6" hidden="1" x14ac:dyDescent="0.25">
      <c r="A2824" s="65" t="s">
        <v>358</v>
      </c>
      <c r="B2824" s="46" t="s">
        <v>359</v>
      </c>
      <c r="C2824" s="74">
        <v>2641</v>
      </c>
      <c r="D2824" s="74"/>
      <c r="E2824" s="124"/>
      <c r="F2824" s="75">
        <f>+E2824/C2824*100</f>
        <v>0</v>
      </c>
    </row>
    <row r="2825" spans="1:6" hidden="1" x14ac:dyDescent="0.25">
      <c r="A2825" s="51" t="s">
        <v>361</v>
      </c>
      <c r="B2825" s="46" t="s">
        <v>362</v>
      </c>
      <c r="C2825" s="47"/>
      <c r="D2825" s="47"/>
      <c r="E2825" s="125"/>
      <c r="F2825" s="47"/>
    </row>
    <row r="2826" spans="1:6" hidden="1" x14ac:dyDescent="0.25">
      <c r="A2826" s="51" t="s">
        <v>376</v>
      </c>
      <c r="B2826" s="46" t="s">
        <v>377</v>
      </c>
      <c r="C2826" s="47"/>
      <c r="D2826" s="47"/>
      <c r="E2826" s="125"/>
      <c r="F2826" s="47"/>
    </row>
    <row r="2827" spans="1:6" ht="25.5" hidden="1" x14ac:dyDescent="0.25">
      <c r="A2827" s="65" t="s">
        <v>399</v>
      </c>
      <c r="B2827" s="46" t="s">
        <v>400</v>
      </c>
      <c r="C2827" s="74">
        <v>142454</v>
      </c>
      <c r="D2827" s="74"/>
      <c r="E2827" s="124"/>
      <c r="F2827" s="75">
        <f>+E2827/C2827*100</f>
        <v>0</v>
      </c>
    </row>
    <row r="2828" spans="1:6" hidden="1" x14ac:dyDescent="0.25">
      <c r="A2828" s="51" t="s">
        <v>409</v>
      </c>
      <c r="B2828" s="46" t="s">
        <v>173</v>
      </c>
      <c r="C2828" s="47"/>
      <c r="D2828" s="47"/>
      <c r="E2828" s="125"/>
      <c r="F2828" s="47"/>
    </row>
    <row r="2829" spans="1:6" hidden="1" x14ac:dyDescent="0.25">
      <c r="A2829" s="51" t="s">
        <v>410</v>
      </c>
      <c r="B2829" s="46" t="s">
        <v>411</v>
      </c>
      <c r="C2829" s="47"/>
      <c r="D2829" s="47"/>
      <c r="E2829" s="125"/>
      <c r="F2829" s="47"/>
    </row>
    <row r="2830" spans="1:6" hidden="1" x14ac:dyDescent="0.25">
      <c r="A2830" s="51" t="s">
        <v>413</v>
      </c>
      <c r="B2830" s="46" t="s">
        <v>414</v>
      </c>
      <c r="C2830" s="47"/>
      <c r="D2830" s="47"/>
      <c r="E2830" s="125"/>
      <c r="F2830" s="47"/>
    </row>
    <row r="2831" spans="1:6" hidden="1" x14ac:dyDescent="0.25">
      <c r="A2831" s="51" t="s">
        <v>417</v>
      </c>
      <c r="B2831" s="46" t="s">
        <v>176</v>
      </c>
      <c r="C2831" s="47"/>
      <c r="D2831" s="47"/>
      <c r="E2831" s="125"/>
      <c r="F2831" s="47"/>
    </row>
    <row r="2832" spans="1:6" hidden="1" x14ac:dyDescent="0.25">
      <c r="A2832" s="51" t="s">
        <v>418</v>
      </c>
      <c r="B2832" s="46" t="s">
        <v>178</v>
      </c>
      <c r="C2832" s="47"/>
      <c r="D2832" s="47"/>
      <c r="E2832" s="125"/>
      <c r="F2832" s="47"/>
    </row>
    <row r="2833" spans="1:6" hidden="1" x14ac:dyDescent="0.25">
      <c r="A2833" s="51" t="s">
        <v>425</v>
      </c>
      <c r="B2833" s="46" t="s">
        <v>426</v>
      </c>
      <c r="C2833" s="47"/>
      <c r="D2833" s="47"/>
      <c r="E2833" s="125"/>
      <c r="F2833" s="47"/>
    </row>
    <row r="2834" spans="1:6" ht="25.5" hidden="1" x14ac:dyDescent="0.25">
      <c r="A2834" s="65" t="s">
        <v>456</v>
      </c>
      <c r="B2834" s="46" t="s">
        <v>457</v>
      </c>
      <c r="C2834" s="74">
        <v>8416</v>
      </c>
      <c r="D2834" s="74"/>
      <c r="E2834" s="126"/>
      <c r="F2834" s="76"/>
    </row>
    <row r="2835" spans="1:6" hidden="1" x14ac:dyDescent="0.25">
      <c r="A2835" s="48" t="s">
        <v>489</v>
      </c>
      <c r="B2835" s="46" t="s">
        <v>490</v>
      </c>
      <c r="C2835" s="74">
        <v>242590</v>
      </c>
      <c r="D2835" s="74"/>
      <c r="E2835" s="124"/>
      <c r="F2835" s="75">
        <f t="shared" ref="F2835:F2836" si="79">+E2835/C2835*100</f>
        <v>0</v>
      </c>
    </row>
    <row r="2836" spans="1:6" hidden="1" x14ac:dyDescent="0.25">
      <c r="A2836" s="65" t="s">
        <v>193</v>
      </c>
      <c r="B2836" s="46" t="s">
        <v>194</v>
      </c>
      <c r="C2836" s="74">
        <v>10143</v>
      </c>
      <c r="D2836" s="74"/>
      <c r="E2836" s="124"/>
      <c r="F2836" s="75">
        <f t="shared" si="79"/>
        <v>0</v>
      </c>
    </row>
    <row r="2837" spans="1:6" hidden="1" x14ac:dyDescent="0.25">
      <c r="A2837" s="51" t="s">
        <v>197</v>
      </c>
      <c r="B2837" s="46" t="s">
        <v>198</v>
      </c>
      <c r="C2837" s="47"/>
      <c r="D2837" s="47"/>
      <c r="E2837" s="125"/>
      <c r="F2837" s="47"/>
    </row>
    <row r="2838" spans="1:6" hidden="1" x14ac:dyDescent="0.25">
      <c r="A2838" s="51" t="s">
        <v>207</v>
      </c>
      <c r="B2838" s="46" t="s">
        <v>206</v>
      </c>
      <c r="C2838" s="47"/>
      <c r="D2838" s="47"/>
      <c r="E2838" s="125"/>
      <c r="F2838" s="47"/>
    </row>
    <row r="2839" spans="1:6" hidden="1" x14ac:dyDescent="0.25">
      <c r="A2839" s="51" t="s">
        <v>212</v>
      </c>
      <c r="B2839" s="46" t="s">
        <v>213</v>
      </c>
      <c r="C2839" s="47"/>
      <c r="D2839" s="47"/>
      <c r="E2839" s="125"/>
      <c r="F2839" s="47"/>
    </row>
    <row r="2840" spans="1:6" hidden="1" x14ac:dyDescent="0.25">
      <c r="A2840" s="65" t="s">
        <v>216</v>
      </c>
      <c r="B2840" s="46" t="s">
        <v>217</v>
      </c>
      <c r="C2840" s="74">
        <v>205150</v>
      </c>
      <c r="D2840" s="74"/>
      <c r="E2840" s="124"/>
      <c r="F2840" s="75">
        <f>+E2840/C2840*100</f>
        <v>0</v>
      </c>
    </row>
    <row r="2841" spans="1:6" hidden="1" x14ac:dyDescent="0.25">
      <c r="A2841" s="51" t="s">
        <v>220</v>
      </c>
      <c r="B2841" s="46" t="s">
        <v>221</v>
      </c>
      <c r="C2841" s="47"/>
      <c r="D2841" s="47"/>
      <c r="E2841" s="125"/>
      <c r="F2841" s="47"/>
    </row>
    <row r="2842" spans="1:6" ht="25.5" hidden="1" x14ac:dyDescent="0.25">
      <c r="A2842" s="51" t="s">
        <v>222</v>
      </c>
      <c r="B2842" s="46" t="s">
        <v>223</v>
      </c>
      <c r="C2842" s="47"/>
      <c r="D2842" s="47"/>
      <c r="E2842" s="125"/>
      <c r="F2842" s="47"/>
    </row>
    <row r="2843" spans="1:6" hidden="1" x14ac:dyDescent="0.25">
      <c r="A2843" s="51" t="s">
        <v>224</v>
      </c>
      <c r="B2843" s="46" t="s">
        <v>225</v>
      </c>
      <c r="C2843" s="47"/>
      <c r="D2843" s="47"/>
      <c r="E2843" s="125"/>
      <c r="F2843" s="47"/>
    </row>
    <row r="2844" spans="1:6" hidden="1" x14ac:dyDescent="0.25">
      <c r="A2844" s="51" t="s">
        <v>226</v>
      </c>
      <c r="B2844" s="46" t="s">
        <v>227</v>
      </c>
      <c r="C2844" s="47"/>
      <c r="D2844" s="47"/>
      <c r="E2844" s="125"/>
      <c r="F2844" s="47"/>
    </row>
    <row r="2845" spans="1:6" hidden="1" x14ac:dyDescent="0.25">
      <c r="A2845" s="51" t="s">
        <v>230</v>
      </c>
      <c r="B2845" s="46" t="s">
        <v>231</v>
      </c>
      <c r="C2845" s="47"/>
      <c r="D2845" s="47"/>
      <c r="E2845" s="125"/>
      <c r="F2845" s="47"/>
    </row>
    <row r="2846" spans="1:6" hidden="1" x14ac:dyDescent="0.25">
      <c r="A2846" s="51" t="s">
        <v>234</v>
      </c>
      <c r="B2846" s="46" t="s">
        <v>235</v>
      </c>
      <c r="C2846" s="47"/>
      <c r="D2846" s="47"/>
      <c r="E2846" s="125"/>
      <c r="F2846" s="47"/>
    </row>
    <row r="2847" spans="1:6" ht="25.5" hidden="1" x14ac:dyDescent="0.25">
      <c r="A2847" s="51" t="s">
        <v>236</v>
      </c>
      <c r="B2847" s="46" t="s">
        <v>237</v>
      </c>
      <c r="C2847" s="47"/>
      <c r="D2847" s="47"/>
      <c r="E2847" s="125"/>
      <c r="F2847" s="47"/>
    </row>
    <row r="2848" spans="1:6" hidden="1" x14ac:dyDescent="0.25">
      <c r="A2848" s="51" t="s">
        <v>244</v>
      </c>
      <c r="B2848" s="46" t="s">
        <v>245</v>
      </c>
      <c r="C2848" s="47"/>
      <c r="D2848" s="47"/>
      <c r="E2848" s="125"/>
      <c r="F2848" s="47"/>
    </row>
    <row r="2849" spans="1:6" hidden="1" x14ac:dyDescent="0.25">
      <c r="A2849" s="51" t="s">
        <v>246</v>
      </c>
      <c r="B2849" s="46" t="s">
        <v>247</v>
      </c>
      <c r="C2849" s="47"/>
      <c r="D2849" s="47"/>
      <c r="E2849" s="125"/>
      <c r="F2849" s="47"/>
    </row>
    <row r="2850" spans="1:6" hidden="1" x14ac:dyDescent="0.25">
      <c r="A2850" s="51" t="s">
        <v>248</v>
      </c>
      <c r="B2850" s="46" t="s">
        <v>249</v>
      </c>
      <c r="C2850" s="47"/>
      <c r="D2850" s="47"/>
      <c r="E2850" s="125"/>
      <c r="F2850" s="47"/>
    </row>
    <row r="2851" spans="1:6" hidden="1" x14ac:dyDescent="0.25">
      <c r="A2851" s="51" t="s">
        <v>250</v>
      </c>
      <c r="B2851" s="46" t="s">
        <v>251</v>
      </c>
      <c r="C2851" s="47"/>
      <c r="D2851" s="47"/>
      <c r="E2851" s="125"/>
      <c r="F2851" s="47"/>
    </row>
    <row r="2852" spans="1:6" hidden="1" x14ac:dyDescent="0.25">
      <c r="A2852" s="51" t="s">
        <v>252</v>
      </c>
      <c r="B2852" s="46" t="s">
        <v>253</v>
      </c>
      <c r="C2852" s="47"/>
      <c r="D2852" s="47"/>
      <c r="E2852" s="125"/>
      <c r="F2852" s="47"/>
    </row>
    <row r="2853" spans="1:6" hidden="1" x14ac:dyDescent="0.25">
      <c r="A2853" s="51" t="s">
        <v>256</v>
      </c>
      <c r="B2853" s="46" t="s">
        <v>257</v>
      </c>
      <c r="C2853" s="47"/>
      <c r="D2853" s="47"/>
      <c r="E2853" s="125"/>
      <c r="F2853" s="47"/>
    </row>
    <row r="2854" spans="1:6" hidden="1" x14ac:dyDescent="0.25">
      <c r="A2854" s="51" t="s">
        <v>258</v>
      </c>
      <c r="B2854" s="46" t="s">
        <v>259</v>
      </c>
      <c r="C2854" s="47"/>
      <c r="D2854" s="47"/>
      <c r="E2854" s="125"/>
      <c r="F2854" s="47"/>
    </row>
    <row r="2855" spans="1:6" hidden="1" x14ac:dyDescent="0.25">
      <c r="A2855" s="51" t="s">
        <v>260</v>
      </c>
      <c r="B2855" s="46" t="s">
        <v>261</v>
      </c>
      <c r="C2855" s="47"/>
      <c r="D2855" s="47"/>
      <c r="E2855" s="125"/>
      <c r="F2855" s="47"/>
    </row>
    <row r="2856" spans="1:6" hidden="1" x14ac:dyDescent="0.25">
      <c r="A2856" s="51" t="s">
        <v>264</v>
      </c>
      <c r="B2856" s="46" t="s">
        <v>263</v>
      </c>
      <c r="C2856" s="47"/>
      <c r="D2856" s="47"/>
      <c r="E2856" s="125"/>
      <c r="F2856" s="47"/>
    </row>
    <row r="2857" spans="1:6" hidden="1" x14ac:dyDescent="0.25">
      <c r="A2857" s="51" t="s">
        <v>269</v>
      </c>
      <c r="B2857" s="46" t="s">
        <v>270</v>
      </c>
      <c r="C2857" s="47"/>
      <c r="D2857" s="47"/>
      <c r="E2857" s="125"/>
      <c r="F2857" s="47"/>
    </row>
    <row r="2858" spans="1:6" hidden="1" x14ac:dyDescent="0.25">
      <c r="A2858" s="51" t="s">
        <v>271</v>
      </c>
      <c r="B2858" s="46" t="s">
        <v>272</v>
      </c>
      <c r="C2858" s="47"/>
      <c r="D2858" s="47"/>
      <c r="E2858" s="125"/>
      <c r="F2858" s="47"/>
    </row>
    <row r="2859" spans="1:6" hidden="1" x14ac:dyDescent="0.25">
      <c r="A2859" s="51" t="s">
        <v>279</v>
      </c>
      <c r="B2859" s="46" t="s">
        <v>266</v>
      </c>
      <c r="C2859" s="47"/>
      <c r="D2859" s="47"/>
      <c r="E2859" s="125"/>
      <c r="F2859" s="47"/>
    </row>
    <row r="2860" spans="1:6" hidden="1" x14ac:dyDescent="0.25">
      <c r="A2860" s="65" t="s">
        <v>280</v>
      </c>
      <c r="B2860" s="46" t="s">
        <v>281</v>
      </c>
      <c r="C2860" s="76"/>
      <c r="D2860" s="76"/>
      <c r="E2860" s="124"/>
      <c r="F2860" s="76"/>
    </row>
    <row r="2861" spans="1:6" ht="25.5" hidden="1" x14ac:dyDescent="0.25">
      <c r="A2861" s="51" t="s">
        <v>292</v>
      </c>
      <c r="B2861" s="46" t="s">
        <v>293</v>
      </c>
      <c r="C2861" s="47"/>
      <c r="D2861" s="47"/>
      <c r="E2861" s="125"/>
      <c r="F2861" s="47"/>
    </row>
    <row r="2862" spans="1:6" ht="25.5" hidden="1" x14ac:dyDescent="0.25">
      <c r="A2862" s="65" t="s">
        <v>342</v>
      </c>
      <c r="B2862" s="46" t="s">
        <v>343</v>
      </c>
      <c r="C2862" s="74"/>
      <c r="D2862" s="74"/>
      <c r="E2862" s="124"/>
      <c r="F2862" s="75" t="e">
        <f>+E2862/C2862*100</f>
        <v>#DIV/0!</v>
      </c>
    </row>
    <row r="2863" spans="1:6" hidden="1" x14ac:dyDescent="0.25">
      <c r="A2863" s="51" t="s">
        <v>352</v>
      </c>
      <c r="B2863" s="46" t="s">
        <v>353</v>
      </c>
      <c r="C2863" s="47"/>
      <c r="D2863" s="47"/>
      <c r="E2863" s="125"/>
      <c r="F2863" s="47"/>
    </row>
    <row r="2864" spans="1:6" ht="25.5" hidden="1" x14ac:dyDescent="0.25">
      <c r="A2864" s="65" t="s">
        <v>387</v>
      </c>
      <c r="B2864" s="46" t="s">
        <v>388</v>
      </c>
      <c r="C2864" s="74"/>
      <c r="D2864" s="74"/>
      <c r="E2864" s="126"/>
      <c r="F2864" s="76"/>
    </row>
    <row r="2865" spans="1:6" ht="25.5" hidden="1" x14ac:dyDescent="0.25">
      <c r="A2865" s="65" t="s">
        <v>399</v>
      </c>
      <c r="B2865" s="46" t="s">
        <v>400</v>
      </c>
      <c r="C2865" s="74">
        <v>27297</v>
      </c>
      <c r="D2865" s="74"/>
      <c r="E2865" s="124"/>
      <c r="F2865" s="75">
        <f>+E2865/C2865*100</f>
        <v>0</v>
      </c>
    </row>
    <row r="2866" spans="1:6" hidden="1" x14ac:dyDescent="0.25">
      <c r="A2866" s="51" t="s">
        <v>410</v>
      </c>
      <c r="B2866" s="46" t="s">
        <v>411</v>
      </c>
      <c r="C2866" s="47"/>
      <c r="D2866" s="47"/>
      <c r="E2866" s="125"/>
      <c r="F2866" s="47"/>
    </row>
    <row r="2867" spans="1:6" hidden="1" x14ac:dyDescent="0.25">
      <c r="A2867" s="51" t="s">
        <v>417</v>
      </c>
      <c r="B2867" s="46" t="s">
        <v>176</v>
      </c>
      <c r="C2867" s="47"/>
      <c r="D2867" s="47"/>
      <c r="E2867" s="125"/>
      <c r="F2867" s="47"/>
    </row>
    <row r="2868" spans="1:6" hidden="1" x14ac:dyDescent="0.25">
      <c r="A2868" s="51" t="s">
        <v>418</v>
      </c>
      <c r="B2868" s="46" t="s">
        <v>178</v>
      </c>
      <c r="C2868" s="47"/>
      <c r="D2868" s="47"/>
      <c r="E2868" s="125"/>
      <c r="F2868" s="47"/>
    </row>
    <row r="2869" spans="1:6" hidden="1" x14ac:dyDescent="0.25">
      <c r="A2869" s="51" t="s">
        <v>425</v>
      </c>
      <c r="B2869" s="46" t="s">
        <v>426</v>
      </c>
      <c r="C2869" s="47"/>
      <c r="D2869" s="47"/>
      <c r="E2869" s="125"/>
      <c r="F2869" s="47"/>
    </row>
    <row r="2870" spans="1:6" ht="25.5" hidden="1" x14ac:dyDescent="0.25">
      <c r="A2870" s="65" t="s">
        <v>456</v>
      </c>
      <c r="B2870" s="46" t="s">
        <v>457</v>
      </c>
      <c r="C2870" s="74"/>
      <c r="D2870" s="74"/>
      <c r="E2870" s="124"/>
      <c r="F2870" s="75" t="e">
        <f>+E2870/C2870*100</f>
        <v>#DIV/0!</v>
      </c>
    </row>
    <row r="2871" spans="1:6" hidden="1" x14ac:dyDescent="0.25">
      <c r="A2871" s="51" t="s">
        <v>460</v>
      </c>
      <c r="B2871" s="46" t="s">
        <v>459</v>
      </c>
      <c r="C2871" s="47"/>
      <c r="D2871" s="47"/>
      <c r="E2871" s="125"/>
      <c r="F2871" s="47"/>
    </row>
    <row r="2872" spans="1:6" hidden="1" x14ac:dyDescent="0.25">
      <c r="A2872" s="48" t="s">
        <v>498</v>
      </c>
      <c r="B2872" s="46" t="s">
        <v>497</v>
      </c>
      <c r="C2872" s="74">
        <v>31976</v>
      </c>
      <c r="D2872" s="74"/>
      <c r="E2872" s="124"/>
      <c r="F2872" s="75">
        <f t="shared" ref="F2872:F2873" si="80">+E2872/C2872*100</f>
        <v>0</v>
      </c>
    </row>
    <row r="2873" spans="1:6" hidden="1" x14ac:dyDescent="0.25">
      <c r="A2873" s="65" t="s">
        <v>193</v>
      </c>
      <c r="B2873" s="46" t="s">
        <v>194</v>
      </c>
      <c r="C2873" s="74">
        <v>5270</v>
      </c>
      <c r="D2873" s="74"/>
      <c r="E2873" s="124"/>
      <c r="F2873" s="75">
        <f t="shared" si="80"/>
        <v>0</v>
      </c>
    </row>
    <row r="2874" spans="1:6" hidden="1" x14ac:dyDescent="0.25">
      <c r="A2874" s="51" t="s">
        <v>197</v>
      </c>
      <c r="B2874" s="46" t="s">
        <v>198</v>
      </c>
      <c r="C2874" s="47"/>
      <c r="D2874" s="47"/>
      <c r="E2874" s="125"/>
      <c r="F2874" s="47"/>
    </row>
    <row r="2875" spans="1:6" hidden="1" x14ac:dyDescent="0.25">
      <c r="A2875" s="51" t="s">
        <v>207</v>
      </c>
      <c r="B2875" s="46" t="s">
        <v>206</v>
      </c>
      <c r="C2875" s="47"/>
      <c r="D2875" s="47"/>
      <c r="E2875" s="125"/>
      <c r="F2875" s="47"/>
    </row>
    <row r="2876" spans="1:6" hidden="1" x14ac:dyDescent="0.25">
      <c r="A2876" s="51" t="s">
        <v>212</v>
      </c>
      <c r="B2876" s="46" t="s">
        <v>213</v>
      </c>
      <c r="C2876" s="47"/>
      <c r="D2876" s="47"/>
      <c r="E2876" s="125"/>
      <c r="F2876" s="47"/>
    </row>
    <row r="2877" spans="1:6" hidden="1" x14ac:dyDescent="0.25">
      <c r="A2877" s="65" t="s">
        <v>216</v>
      </c>
      <c r="B2877" s="46" t="s">
        <v>217</v>
      </c>
      <c r="C2877" s="74">
        <v>25378</v>
      </c>
      <c r="D2877" s="74"/>
      <c r="E2877" s="124"/>
      <c r="F2877" s="75">
        <f>+E2877/C2877*100</f>
        <v>0</v>
      </c>
    </row>
    <row r="2878" spans="1:6" hidden="1" x14ac:dyDescent="0.25">
      <c r="A2878" s="51" t="s">
        <v>220</v>
      </c>
      <c r="B2878" s="46" t="s">
        <v>221</v>
      </c>
      <c r="C2878" s="47"/>
      <c r="D2878" s="47"/>
      <c r="E2878" s="125"/>
      <c r="F2878" s="47"/>
    </row>
    <row r="2879" spans="1:6" ht="25.5" hidden="1" x14ac:dyDescent="0.25">
      <c r="A2879" s="51" t="s">
        <v>222</v>
      </c>
      <c r="B2879" s="46" t="s">
        <v>223</v>
      </c>
      <c r="C2879" s="47"/>
      <c r="D2879" s="47"/>
      <c r="E2879" s="125"/>
      <c r="F2879" s="47"/>
    </row>
    <row r="2880" spans="1:6" hidden="1" x14ac:dyDescent="0.25">
      <c r="A2880" s="51" t="s">
        <v>224</v>
      </c>
      <c r="B2880" s="46" t="s">
        <v>225</v>
      </c>
      <c r="C2880" s="47"/>
      <c r="D2880" s="47"/>
      <c r="E2880" s="125"/>
      <c r="F2880" s="47"/>
    </row>
    <row r="2881" spans="1:6" hidden="1" x14ac:dyDescent="0.25">
      <c r="A2881" s="51" t="s">
        <v>226</v>
      </c>
      <c r="B2881" s="46" t="s">
        <v>227</v>
      </c>
      <c r="C2881" s="47"/>
      <c r="D2881" s="47"/>
      <c r="E2881" s="125"/>
      <c r="F2881" s="47"/>
    </row>
    <row r="2882" spans="1:6" hidden="1" x14ac:dyDescent="0.25">
      <c r="A2882" s="51" t="s">
        <v>230</v>
      </c>
      <c r="B2882" s="46" t="s">
        <v>231</v>
      </c>
      <c r="C2882" s="47"/>
      <c r="D2882" s="47"/>
      <c r="E2882" s="125"/>
      <c r="F2882" s="47"/>
    </row>
    <row r="2883" spans="1:6" hidden="1" x14ac:dyDescent="0.25">
      <c r="A2883" s="51" t="s">
        <v>244</v>
      </c>
      <c r="B2883" s="46" t="s">
        <v>245</v>
      </c>
      <c r="C2883" s="47"/>
      <c r="D2883" s="47"/>
      <c r="E2883" s="125"/>
      <c r="F2883" s="47"/>
    </row>
    <row r="2884" spans="1:6" hidden="1" x14ac:dyDescent="0.25">
      <c r="A2884" s="51" t="s">
        <v>246</v>
      </c>
      <c r="B2884" s="46" t="s">
        <v>247</v>
      </c>
      <c r="C2884" s="47"/>
      <c r="D2884" s="47"/>
      <c r="E2884" s="125"/>
      <c r="F2884" s="47"/>
    </row>
    <row r="2885" spans="1:6" hidden="1" x14ac:dyDescent="0.25">
      <c r="A2885" s="51" t="s">
        <v>248</v>
      </c>
      <c r="B2885" s="46" t="s">
        <v>249</v>
      </c>
      <c r="C2885" s="47"/>
      <c r="D2885" s="47"/>
      <c r="E2885" s="125"/>
      <c r="F2885" s="47"/>
    </row>
    <row r="2886" spans="1:6" hidden="1" x14ac:dyDescent="0.25">
      <c r="A2886" s="51" t="s">
        <v>252</v>
      </c>
      <c r="B2886" s="46" t="s">
        <v>253</v>
      </c>
      <c r="C2886" s="47"/>
      <c r="D2886" s="47"/>
      <c r="E2886" s="125"/>
      <c r="F2886" s="47"/>
    </row>
    <row r="2887" spans="1:6" hidden="1" x14ac:dyDescent="0.25">
      <c r="A2887" s="51" t="s">
        <v>256</v>
      </c>
      <c r="B2887" s="46" t="s">
        <v>257</v>
      </c>
      <c r="C2887" s="47"/>
      <c r="D2887" s="47"/>
      <c r="E2887" s="125"/>
      <c r="F2887" s="47"/>
    </row>
    <row r="2888" spans="1:6" hidden="1" x14ac:dyDescent="0.25">
      <c r="A2888" s="51" t="s">
        <v>260</v>
      </c>
      <c r="B2888" s="46" t="s">
        <v>261</v>
      </c>
      <c r="C2888" s="47"/>
      <c r="D2888" s="47"/>
      <c r="E2888" s="125"/>
      <c r="F2888" s="47"/>
    </row>
    <row r="2889" spans="1:6" hidden="1" x14ac:dyDescent="0.25">
      <c r="A2889" s="51" t="s">
        <v>264</v>
      </c>
      <c r="B2889" s="46" t="s">
        <v>263</v>
      </c>
      <c r="C2889" s="47"/>
      <c r="D2889" s="47"/>
      <c r="E2889" s="125"/>
      <c r="F2889" s="47"/>
    </row>
    <row r="2890" spans="1:6" hidden="1" x14ac:dyDescent="0.25">
      <c r="A2890" s="51" t="s">
        <v>271</v>
      </c>
      <c r="B2890" s="46" t="s">
        <v>272</v>
      </c>
      <c r="C2890" s="47"/>
      <c r="D2890" s="47"/>
      <c r="E2890" s="125"/>
      <c r="F2890" s="47"/>
    </row>
    <row r="2891" spans="1:6" hidden="1" x14ac:dyDescent="0.25">
      <c r="A2891" s="65" t="s">
        <v>280</v>
      </c>
      <c r="B2891" s="46" t="s">
        <v>281</v>
      </c>
      <c r="C2891" s="74">
        <v>1</v>
      </c>
      <c r="D2891" s="74"/>
      <c r="E2891" s="126"/>
      <c r="F2891" s="76"/>
    </row>
    <row r="2892" spans="1:6" hidden="1" x14ac:dyDescent="0.25">
      <c r="A2892" s="65" t="s">
        <v>358</v>
      </c>
      <c r="B2892" s="46" t="s">
        <v>359</v>
      </c>
      <c r="C2892" s="74"/>
      <c r="D2892" s="74"/>
      <c r="E2892" s="124"/>
      <c r="F2892" s="75" t="e">
        <f>+E2892/C2892*100</f>
        <v>#DIV/0!</v>
      </c>
    </row>
    <row r="2893" spans="1:6" hidden="1" x14ac:dyDescent="0.25">
      <c r="A2893" s="51" t="s">
        <v>361</v>
      </c>
      <c r="B2893" s="46" t="s">
        <v>362</v>
      </c>
      <c r="C2893" s="47"/>
      <c r="D2893" s="47"/>
      <c r="E2893" s="125"/>
      <c r="F2893" s="47"/>
    </row>
    <row r="2894" spans="1:6" ht="25.5" hidden="1" x14ac:dyDescent="0.25">
      <c r="A2894" s="65" t="s">
        <v>399</v>
      </c>
      <c r="B2894" s="46" t="s">
        <v>400</v>
      </c>
      <c r="C2894" s="74">
        <v>1327</v>
      </c>
      <c r="D2894" s="74"/>
      <c r="E2894" s="124"/>
      <c r="F2894" s="75">
        <f>+E2894/C2894*100</f>
        <v>0</v>
      </c>
    </row>
    <row r="2895" spans="1:6" hidden="1" x14ac:dyDescent="0.25">
      <c r="A2895" s="51" t="s">
        <v>413</v>
      </c>
      <c r="B2895" s="46" t="s">
        <v>414</v>
      </c>
      <c r="C2895" s="47"/>
      <c r="D2895" s="47"/>
      <c r="E2895" s="125"/>
      <c r="F2895" s="47"/>
    </row>
    <row r="2896" spans="1:6" ht="25.5" hidden="1" x14ac:dyDescent="0.25">
      <c r="A2896" s="48" t="s">
        <v>152</v>
      </c>
      <c r="B2896" s="46" t="s">
        <v>499</v>
      </c>
      <c r="C2896" s="74">
        <v>1858</v>
      </c>
      <c r="D2896" s="74"/>
      <c r="E2896" s="126"/>
      <c r="F2896" s="76"/>
    </row>
    <row r="2897" spans="1:6" hidden="1" x14ac:dyDescent="0.25">
      <c r="A2897" s="65" t="s">
        <v>216</v>
      </c>
      <c r="B2897" s="46" t="s">
        <v>217</v>
      </c>
      <c r="C2897" s="74">
        <v>1858</v>
      </c>
      <c r="D2897" s="74"/>
      <c r="E2897" s="126"/>
      <c r="F2897" s="76"/>
    </row>
    <row r="2898" spans="1:6" ht="25.5" hidden="1" x14ac:dyDescent="0.25">
      <c r="A2898" s="72" t="s">
        <v>650</v>
      </c>
      <c r="B2898" s="73" t="s">
        <v>651</v>
      </c>
      <c r="C2898" s="60">
        <v>7565880</v>
      </c>
      <c r="D2898" s="60"/>
      <c r="E2898" s="123"/>
      <c r="F2898" s="75">
        <f t="shared" ref="F2898:F2899" si="81">+E2898/C2898*100</f>
        <v>0</v>
      </c>
    </row>
    <row r="2899" spans="1:6" hidden="1" x14ac:dyDescent="0.25">
      <c r="A2899" s="48" t="s">
        <v>193</v>
      </c>
      <c r="B2899" s="46" t="s">
        <v>482</v>
      </c>
      <c r="C2899" s="74">
        <v>396475</v>
      </c>
      <c r="D2899" s="74"/>
      <c r="E2899" s="124"/>
      <c r="F2899" s="75">
        <f t="shared" si="81"/>
        <v>0</v>
      </c>
    </row>
    <row r="2900" spans="1:6" hidden="1" x14ac:dyDescent="0.25">
      <c r="A2900" s="65" t="s">
        <v>193</v>
      </c>
      <c r="B2900" s="46" t="s">
        <v>194</v>
      </c>
      <c r="C2900" s="74">
        <v>11650</v>
      </c>
      <c r="D2900" s="76"/>
      <c r="E2900" s="124"/>
      <c r="F2900" s="76"/>
    </row>
    <row r="2901" spans="1:6" hidden="1" x14ac:dyDescent="0.25">
      <c r="A2901" s="51" t="s">
        <v>197</v>
      </c>
      <c r="B2901" s="46" t="s">
        <v>198</v>
      </c>
      <c r="C2901" s="47"/>
      <c r="D2901" s="47"/>
      <c r="E2901" s="125"/>
      <c r="F2901" s="47"/>
    </row>
    <row r="2902" spans="1:6" hidden="1" x14ac:dyDescent="0.25">
      <c r="A2902" s="51" t="s">
        <v>210</v>
      </c>
      <c r="B2902" s="46" t="s">
        <v>211</v>
      </c>
      <c r="C2902" s="47"/>
      <c r="D2902" s="47"/>
      <c r="E2902" s="125"/>
      <c r="F2902" s="47"/>
    </row>
    <row r="2903" spans="1:6" hidden="1" x14ac:dyDescent="0.25">
      <c r="A2903" s="51" t="s">
        <v>212</v>
      </c>
      <c r="B2903" s="46" t="s">
        <v>213</v>
      </c>
      <c r="C2903" s="47"/>
      <c r="D2903" s="47"/>
      <c r="E2903" s="125"/>
      <c r="F2903" s="47"/>
    </row>
    <row r="2904" spans="1:6" hidden="1" x14ac:dyDescent="0.25">
      <c r="A2904" s="65" t="s">
        <v>216</v>
      </c>
      <c r="B2904" s="46" t="s">
        <v>217</v>
      </c>
      <c r="C2904" s="74">
        <v>384825</v>
      </c>
      <c r="D2904" s="74"/>
      <c r="E2904" s="124"/>
      <c r="F2904" s="75">
        <f>+E2904/C2904*100</f>
        <v>0</v>
      </c>
    </row>
    <row r="2905" spans="1:6" hidden="1" x14ac:dyDescent="0.25">
      <c r="A2905" s="51" t="s">
        <v>220</v>
      </c>
      <c r="B2905" s="46" t="s">
        <v>221</v>
      </c>
      <c r="C2905" s="47"/>
      <c r="D2905" s="47"/>
      <c r="E2905" s="125"/>
      <c r="F2905" s="47"/>
    </row>
    <row r="2906" spans="1:6" hidden="1" x14ac:dyDescent="0.25">
      <c r="A2906" s="51" t="s">
        <v>226</v>
      </c>
      <c r="B2906" s="46" t="s">
        <v>227</v>
      </c>
      <c r="C2906" s="47"/>
      <c r="D2906" s="47"/>
      <c r="E2906" s="125"/>
      <c r="F2906" s="47"/>
    </row>
    <row r="2907" spans="1:6" hidden="1" x14ac:dyDescent="0.25">
      <c r="A2907" s="51" t="s">
        <v>230</v>
      </c>
      <c r="B2907" s="46" t="s">
        <v>231</v>
      </c>
      <c r="C2907" s="47"/>
      <c r="D2907" s="47"/>
      <c r="E2907" s="125"/>
      <c r="F2907" s="47"/>
    </row>
    <row r="2908" spans="1:6" hidden="1" x14ac:dyDescent="0.25">
      <c r="A2908" s="51" t="s">
        <v>232</v>
      </c>
      <c r="B2908" s="46" t="s">
        <v>233</v>
      </c>
      <c r="C2908" s="47"/>
      <c r="D2908" s="47"/>
      <c r="E2908" s="125"/>
      <c r="F2908" s="47"/>
    </row>
    <row r="2909" spans="1:6" hidden="1" x14ac:dyDescent="0.25">
      <c r="A2909" s="51" t="s">
        <v>244</v>
      </c>
      <c r="B2909" s="46" t="s">
        <v>245</v>
      </c>
      <c r="C2909" s="47"/>
      <c r="D2909" s="47"/>
      <c r="E2909" s="125"/>
      <c r="F2909" s="47"/>
    </row>
    <row r="2910" spans="1:6" hidden="1" x14ac:dyDescent="0.25">
      <c r="A2910" s="51" t="s">
        <v>248</v>
      </c>
      <c r="B2910" s="46" t="s">
        <v>249</v>
      </c>
      <c r="C2910" s="47"/>
      <c r="D2910" s="47"/>
      <c r="E2910" s="125"/>
      <c r="F2910" s="47"/>
    </row>
    <row r="2911" spans="1:6" hidden="1" x14ac:dyDescent="0.25">
      <c r="A2911" s="51" t="s">
        <v>252</v>
      </c>
      <c r="B2911" s="46" t="s">
        <v>253</v>
      </c>
      <c r="C2911" s="47"/>
      <c r="D2911" s="47"/>
      <c r="E2911" s="125"/>
      <c r="F2911" s="47"/>
    </row>
    <row r="2912" spans="1:6" hidden="1" x14ac:dyDescent="0.25">
      <c r="A2912" s="51" t="s">
        <v>256</v>
      </c>
      <c r="B2912" s="46" t="s">
        <v>257</v>
      </c>
      <c r="C2912" s="47"/>
      <c r="D2912" s="47"/>
      <c r="E2912" s="125"/>
      <c r="F2912" s="47"/>
    </row>
    <row r="2913" spans="1:6" hidden="1" x14ac:dyDescent="0.25">
      <c r="A2913" s="51" t="s">
        <v>260</v>
      </c>
      <c r="B2913" s="46" t="s">
        <v>261</v>
      </c>
      <c r="C2913" s="47"/>
      <c r="D2913" s="47"/>
      <c r="E2913" s="125"/>
      <c r="F2913" s="47"/>
    </row>
    <row r="2914" spans="1:6" hidden="1" x14ac:dyDescent="0.25">
      <c r="A2914" s="51" t="s">
        <v>264</v>
      </c>
      <c r="B2914" s="46" t="s">
        <v>263</v>
      </c>
      <c r="C2914" s="47"/>
      <c r="D2914" s="47"/>
      <c r="E2914" s="125"/>
      <c r="F2914" s="47"/>
    </row>
    <row r="2915" spans="1:6" hidden="1" x14ac:dyDescent="0.25">
      <c r="A2915" s="51" t="s">
        <v>271</v>
      </c>
      <c r="B2915" s="46" t="s">
        <v>272</v>
      </c>
      <c r="C2915" s="47"/>
      <c r="D2915" s="47"/>
      <c r="E2915" s="125"/>
      <c r="F2915" s="47"/>
    </row>
    <row r="2916" spans="1:6" hidden="1" x14ac:dyDescent="0.25">
      <c r="A2916" s="51" t="s">
        <v>275</v>
      </c>
      <c r="B2916" s="46" t="s">
        <v>276</v>
      </c>
      <c r="C2916" s="47"/>
      <c r="D2916" s="47"/>
      <c r="E2916" s="125"/>
      <c r="F2916" s="47"/>
    </row>
    <row r="2917" spans="1:6" hidden="1" x14ac:dyDescent="0.25">
      <c r="A2917" s="51" t="s">
        <v>279</v>
      </c>
      <c r="B2917" s="46" t="s">
        <v>266</v>
      </c>
      <c r="C2917" s="47"/>
      <c r="D2917" s="47"/>
      <c r="E2917" s="125"/>
      <c r="F2917" s="47"/>
    </row>
    <row r="2918" spans="1:6" ht="25.5" hidden="1" x14ac:dyDescent="0.25">
      <c r="A2918" s="65" t="s">
        <v>399</v>
      </c>
      <c r="B2918" s="46" t="s">
        <v>400</v>
      </c>
      <c r="C2918" s="76"/>
      <c r="D2918" s="76"/>
      <c r="E2918" s="124"/>
      <c r="F2918" s="76"/>
    </row>
    <row r="2919" spans="1:6" hidden="1" x14ac:dyDescent="0.25">
      <c r="A2919" s="51" t="s">
        <v>425</v>
      </c>
      <c r="B2919" s="46" t="s">
        <v>426</v>
      </c>
      <c r="C2919" s="47"/>
      <c r="D2919" s="47"/>
      <c r="E2919" s="125"/>
      <c r="F2919" s="47"/>
    </row>
    <row r="2920" spans="1:6" hidden="1" x14ac:dyDescent="0.25">
      <c r="A2920" s="48" t="s">
        <v>444</v>
      </c>
      <c r="B2920" s="46" t="s">
        <v>484</v>
      </c>
      <c r="C2920" s="74">
        <v>7051774</v>
      </c>
      <c r="D2920" s="74"/>
      <c r="E2920" s="124"/>
      <c r="F2920" s="75">
        <f t="shared" ref="F2920:F2921" si="82">+E2920/C2920*100</f>
        <v>0</v>
      </c>
    </row>
    <row r="2921" spans="1:6" hidden="1" x14ac:dyDescent="0.25">
      <c r="A2921" s="65" t="s">
        <v>193</v>
      </c>
      <c r="B2921" s="46" t="s">
        <v>194</v>
      </c>
      <c r="C2921" s="74">
        <v>1856968</v>
      </c>
      <c r="D2921" s="74"/>
      <c r="E2921" s="124"/>
      <c r="F2921" s="75">
        <f t="shared" si="82"/>
        <v>0</v>
      </c>
    </row>
    <row r="2922" spans="1:6" hidden="1" x14ac:dyDescent="0.25">
      <c r="A2922" s="51" t="s">
        <v>197</v>
      </c>
      <c r="B2922" s="46" t="s">
        <v>198</v>
      </c>
      <c r="C2922" s="47"/>
      <c r="D2922" s="47"/>
      <c r="E2922" s="125"/>
      <c r="F2922" s="47"/>
    </row>
    <row r="2923" spans="1:6" hidden="1" x14ac:dyDescent="0.25">
      <c r="A2923" s="51" t="s">
        <v>207</v>
      </c>
      <c r="B2923" s="46" t="s">
        <v>206</v>
      </c>
      <c r="C2923" s="47"/>
      <c r="D2923" s="47"/>
      <c r="E2923" s="125"/>
      <c r="F2923" s="47"/>
    </row>
    <row r="2924" spans="1:6" hidden="1" x14ac:dyDescent="0.25">
      <c r="A2924" s="51" t="s">
        <v>210</v>
      </c>
      <c r="B2924" s="46" t="s">
        <v>211</v>
      </c>
      <c r="C2924" s="47"/>
      <c r="D2924" s="47"/>
      <c r="E2924" s="125"/>
      <c r="F2924" s="47"/>
    </row>
    <row r="2925" spans="1:6" hidden="1" x14ac:dyDescent="0.25">
      <c r="A2925" s="51" t="s">
        <v>212</v>
      </c>
      <c r="B2925" s="46" t="s">
        <v>213</v>
      </c>
      <c r="C2925" s="47"/>
      <c r="D2925" s="47"/>
      <c r="E2925" s="125"/>
      <c r="F2925" s="47"/>
    </row>
    <row r="2926" spans="1:6" hidden="1" x14ac:dyDescent="0.25">
      <c r="A2926" s="65" t="s">
        <v>216</v>
      </c>
      <c r="B2926" s="46" t="s">
        <v>217</v>
      </c>
      <c r="C2926" s="74">
        <v>1235979</v>
      </c>
      <c r="D2926" s="74"/>
      <c r="E2926" s="124"/>
      <c r="F2926" s="75">
        <f>+E2926/C2926*100</f>
        <v>0</v>
      </c>
    </row>
    <row r="2927" spans="1:6" hidden="1" x14ac:dyDescent="0.25">
      <c r="A2927" s="51" t="s">
        <v>220</v>
      </c>
      <c r="B2927" s="46" t="s">
        <v>221</v>
      </c>
      <c r="C2927" s="47"/>
      <c r="D2927" s="47"/>
      <c r="E2927" s="125"/>
      <c r="F2927" s="47"/>
    </row>
    <row r="2928" spans="1:6" ht="25.5" hidden="1" x14ac:dyDescent="0.25">
      <c r="A2928" s="51" t="s">
        <v>222</v>
      </c>
      <c r="B2928" s="46" t="s">
        <v>223</v>
      </c>
      <c r="C2928" s="47"/>
      <c r="D2928" s="47"/>
      <c r="E2928" s="125"/>
      <c r="F2928" s="47"/>
    </row>
    <row r="2929" spans="1:6" hidden="1" x14ac:dyDescent="0.25">
      <c r="A2929" s="51" t="s">
        <v>224</v>
      </c>
      <c r="B2929" s="46" t="s">
        <v>225</v>
      </c>
      <c r="C2929" s="47"/>
      <c r="D2929" s="47"/>
      <c r="E2929" s="125"/>
      <c r="F2929" s="47"/>
    </row>
    <row r="2930" spans="1:6" hidden="1" x14ac:dyDescent="0.25">
      <c r="A2930" s="51" t="s">
        <v>226</v>
      </c>
      <c r="B2930" s="46" t="s">
        <v>227</v>
      </c>
      <c r="C2930" s="47"/>
      <c r="D2930" s="47"/>
      <c r="E2930" s="125"/>
      <c r="F2930" s="47"/>
    </row>
    <row r="2931" spans="1:6" hidden="1" x14ac:dyDescent="0.25">
      <c r="A2931" s="51" t="s">
        <v>230</v>
      </c>
      <c r="B2931" s="46" t="s">
        <v>231</v>
      </c>
      <c r="C2931" s="47"/>
      <c r="D2931" s="47"/>
      <c r="E2931" s="125"/>
      <c r="F2931" s="47"/>
    </row>
    <row r="2932" spans="1:6" hidden="1" x14ac:dyDescent="0.25">
      <c r="A2932" s="51" t="s">
        <v>234</v>
      </c>
      <c r="B2932" s="46" t="s">
        <v>235</v>
      </c>
      <c r="C2932" s="47"/>
      <c r="D2932" s="47"/>
      <c r="E2932" s="125"/>
      <c r="F2932" s="47"/>
    </row>
    <row r="2933" spans="1:6" ht="25.5" hidden="1" x14ac:dyDescent="0.25">
      <c r="A2933" s="51" t="s">
        <v>236</v>
      </c>
      <c r="B2933" s="46" t="s">
        <v>237</v>
      </c>
      <c r="C2933" s="47"/>
      <c r="D2933" s="47"/>
      <c r="E2933" s="125"/>
      <c r="F2933" s="47"/>
    </row>
    <row r="2934" spans="1:6" hidden="1" x14ac:dyDescent="0.25">
      <c r="A2934" s="51" t="s">
        <v>238</v>
      </c>
      <c r="B2934" s="46" t="s">
        <v>239</v>
      </c>
      <c r="C2934" s="47"/>
      <c r="D2934" s="47"/>
      <c r="E2934" s="125"/>
      <c r="F2934" s="47"/>
    </row>
    <row r="2935" spans="1:6" hidden="1" x14ac:dyDescent="0.25">
      <c r="A2935" s="51" t="s">
        <v>240</v>
      </c>
      <c r="B2935" s="46" t="s">
        <v>241</v>
      </c>
      <c r="C2935" s="47"/>
      <c r="D2935" s="47"/>
      <c r="E2935" s="125"/>
      <c r="F2935" s="47"/>
    </row>
    <row r="2936" spans="1:6" hidden="1" x14ac:dyDescent="0.25">
      <c r="A2936" s="51" t="s">
        <v>244</v>
      </c>
      <c r="B2936" s="46" t="s">
        <v>245</v>
      </c>
      <c r="C2936" s="47"/>
      <c r="D2936" s="47"/>
      <c r="E2936" s="125"/>
      <c r="F2936" s="47"/>
    </row>
    <row r="2937" spans="1:6" hidden="1" x14ac:dyDescent="0.25">
      <c r="A2937" s="51" t="s">
        <v>246</v>
      </c>
      <c r="B2937" s="46" t="s">
        <v>247</v>
      </c>
      <c r="C2937" s="47"/>
      <c r="D2937" s="47"/>
      <c r="E2937" s="125"/>
      <c r="F2937" s="47"/>
    </row>
    <row r="2938" spans="1:6" hidden="1" x14ac:dyDescent="0.25">
      <c r="A2938" s="51" t="s">
        <v>248</v>
      </c>
      <c r="B2938" s="46" t="s">
        <v>249</v>
      </c>
      <c r="C2938" s="47"/>
      <c r="D2938" s="47"/>
      <c r="E2938" s="125"/>
      <c r="F2938" s="47"/>
    </row>
    <row r="2939" spans="1:6" hidden="1" x14ac:dyDescent="0.25">
      <c r="A2939" s="51" t="s">
        <v>250</v>
      </c>
      <c r="B2939" s="46" t="s">
        <v>251</v>
      </c>
      <c r="C2939" s="47"/>
      <c r="D2939" s="47"/>
      <c r="E2939" s="125"/>
      <c r="F2939" s="47"/>
    </row>
    <row r="2940" spans="1:6" hidden="1" x14ac:dyDescent="0.25">
      <c r="A2940" s="51" t="s">
        <v>252</v>
      </c>
      <c r="B2940" s="46" t="s">
        <v>253</v>
      </c>
      <c r="C2940" s="47"/>
      <c r="D2940" s="47"/>
      <c r="E2940" s="125"/>
      <c r="F2940" s="47"/>
    </row>
    <row r="2941" spans="1:6" hidden="1" x14ac:dyDescent="0.25">
      <c r="A2941" s="51" t="s">
        <v>254</v>
      </c>
      <c r="B2941" s="46" t="s">
        <v>255</v>
      </c>
      <c r="C2941" s="47"/>
      <c r="D2941" s="47"/>
      <c r="E2941" s="125"/>
      <c r="F2941" s="47"/>
    </row>
    <row r="2942" spans="1:6" hidden="1" x14ac:dyDescent="0.25">
      <c r="A2942" s="51" t="s">
        <v>256</v>
      </c>
      <c r="B2942" s="46" t="s">
        <v>257</v>
      </c>
      <c r="C2942" s="47"/>
      <c r="D2942" s="47"/>
      <c r="E2942" s="125"/>
      <c r="F2942" s="47"/>
    </row>
    <row r="2943" spans="1:6" hidden="1" x14ac:dyDescent="0.25">
      <c r="A2943" s="51" t="s">
        <v>258</v>
      </c>
      <c r="B2943" s="46" t="s">
        <v>259</v>
      </c>
      <c r="C2943" s="47"/>
      <c r="D2943" s="47"/>
      <c r="E2943" s="125"/>
      <c r="F2943" s="47"/>
    </row>
    <row r="2944" spans="1:6" hidden="1" x14ac:dyDescent="0.25">
      <c r="A2944" s="51" t="s">
        <v>260</v>
      </c>
      <c r="B2944" s="46" t="s">
        <v>261</v>
      </c>
      <c r="C2944" s="47"/>
      <c r="D2944" s="47"/>
      <c r="E2944" s="125"/>
      <c r="F2944" s="47"/>
    </row>
    <row r="2945" spans="1:6" hidden="1" x14ac:dyDescent="0.25">
      <c r="A2945" s="51" t="s">
        <v>264</v>
      </c>
      <c r="B2945" s="46" t="s">
        <v>263</v>
      </c>
      <c r="C2945" s="47"/>
      <c r="D2945" s="47"/>
      <c r="E2945" s="125"/>
      <c r="F2945" s="47"/>
    </row>
    <row r="2946" spans="1:6" hidden="1" x14ac:dyDescent="0.25">
      <c r="A2946" s="51" t="s">
        <v>269</v>
      </c>
      <c r="B2946" s="46" t="s">
        <v>270</v>
      </c>
      <c r="C2946" s="47"/>
      <c r="D2946" s="47"/>
      <c r="E2946" s="125"/>
      <c r="F2946" s="47"/>
    </row>
    <row r="2947" spans="1:6" hidden="1" x14ac:dyDescent="0.25">
      <c r="A2947" s="51" t="s">
        <v>271</v>
      </c>
      <c r="B2947" s="46" t="s">
        <v>272</v>
      </c>
      <c r="C2947" s="47"/>
      <c r="D2947" s="47"/>
      <c r="E2947" s="125"/>
      <c r="F2947" s="47"/>
    </row>
    <row r="2948" spans="1:6" hidden="1" x14ac:dyDescent="0.25">
      <c r="A2948" s="51" t="s">
        <v>273</v>
      </c>
      <c r="B2948" s="46" t="s">
        <v>274</v>
      </c>
      <c r="C2948" s="47"/>
      <c r="D2948" s="47"/>
      <c r="E2948" s="125"/>
      <c r="F2948" s="47"/>
    </row>
    <row r="2949" spans="1:6" hidden="1" x14ac:dyDescent="0.25">
      <c r="A2949" s="51" t="s">
        <v>275</v>
      </c>
      <c r="B2949" s="46" t="s">
        <v>276</v>
      </c>
      <c r="C2949" s="47"/>
      <c r="D2949" s="47"/>
      <c r="E2949" s="125"/>
      <c r="F2949" s="47"/>
    </row>
    <row r="2950" spans="1:6" hidden="1" x14ac:dyDescent="0.25">
      <c r="A2950" s="51" t="s">
        <v>277</v>
      </c>
      <c r="B2950" s="46" t="s">
        <v>278</v>
      </c>
      <c r="C2950" s="47"/>
      <c r="D2950" s="47"/>
      <c r="E2950" s="125"/>
      <c r="F2950" s="47"/>
    </row>
    <row r="2951" spans="1:6" hidden="1" x14ac:dyDescent="0.25">
      <c r="A2951" s="51" t="s">
        <v>279</v>
      </c>
      <c r="B2951" s="46" t="s">
        <v>266</v>
      </c>
      <c r="C2951" s="47"/>
      <c r="D2951" s="47"/>
      <c r="E2951" s="125"/>
      <c r="F2951" s="47"/>
    </row>
    <row r="2952" spans="1:6" hidden="1" x14ac:dyDescent="0.25">
      <c r="A2952" s="65" t="s">
        <v>280</v>
      </c>
      <c r="B2952" s="46" t="s">
        <v>281</v>
      </c>
      <c r="C2952" s="74">
        <v>8040</v>
      </c>
      <c r="D2952" s="74"/>
      <c r="E2952" s="124"/>
      <c r="F2952" s="75">
        <f>+E2952/C2952*100</f>
        <v>0</v>
      </c>
    </row>
    <row r="2953" spans="1:6" hidden="1" x14ac:dyDescent="0.25">
      <c r="A2953" s="51" t="s">
        <v>290</v>
      </c>
      <c r="B2953" s="46" t="s">
        <v>291</v>
      </c>
      <c r="C2953" s="47"/>
      <c r="D2953" s="47"/>
      <c r="E2953" s="125"/>
      <c r="F2953" s="47"/>
    </row>
    <row r="2954" spans="1:6" ht="25.5" hidden="1" x14ac:dyDescent="0.25">
      <c r="A2954" s="51" t="s">
        <v>292</v>
      </c>
      <c r="B2954" s="46" t="s">
        <v>293</v>
      </c>
      <c r="C2954" s="47"/>
      <c r="D2954" s="47"/>
      <c r="E2954" s="125"/>
      <c r="F2954" s="47"/>
    </row>
    <row r="2955" spans="1:6" hidden="1" x14ac:dyDescent="0.25">
      <c r="A2955" s="51" t="s">
        <v>294</v>
      </c>
      <c r="B2955" s="46" t="s">
        <v>295</v>
      </c>
      <c r="C2955" s="47"/>
      <c r="D2955" s="47"/>
      <c r="E2955" s="125"/>
      <c r="F2955" s="47"/>
    </row>
    <row r="2956" spans="1:6" ht="25.5" hidden="1" x14ac:dyDescent="0.25">
      <c r="A2956" s="65" t="s">
        <v>342</v>
      </c>
      <c r="B2956" s="46" t="s">
        <v>343</v>
      </c>
      <c r="C2956" s="74">
        <v>40000</v>
      </c>
      <c r="D2956" s="74"/>
      <c r="E2956" s="124"/>
      <c r="F2956" s="75">
        <f>+E2956/C2956*100</f>
        <v>0</v>
      </c>
    </row>
    <row r="2957" spans="1:6" hidden="1" x14ac:dyDescent="0.25">
      <c r="A2957" s="51" t="s">
        <v>352</v>
      </c>
      <c r="B2957" s="46" t="s">
        <v>353</v>
      </c>
      <c r="C2957" s="47"/>
      <c r="D2957" s="47"/>
      <c r="E2957" s="125"/>
      <c r="F2957" s="47"/>
    </row>
    <row r="2958" spans="1:6" ht="25.5" hidden="1" x14ac:dyDescent="0.25">
      <c r="A2958" s="65" t="s">
        <v>387</v>
      </c>
      <c r="B2958" s="46" t="s">
        <v>388</v>
      </c>
      <c r="C2958" s="74">
        <v>2492016</v>
      </c>
      <c r="D2958" s="74"/>
      <c r="E2958" s="124"/>
      <c r="F2958" s="75">
        <f>+E2958/C2958*100</f>
        <v>0</v>
      </c>
    </row>
    <row r="2959" spans="1:6" hidden="1" x14ac:dyDescent="0.25">
      <c r="A2959" s="51" t="s">
        <v>396</v>
      </c>
      <c r="B2959" s="46" t="s">
        <v>161</v>
      </c>
      <c r="C2959" s="47"/>
      <c r="D2959" s="47"/>
      <c r="E2959" s="125"/>
      <c r="F2959" s="47"/>
    </row>
    <row r="2960" spans="1:6" ht="25.5" hidden="1" x14ac:dyDescent="0.25">
      <c r="A2960" s="65" t="s">
        <v>399</v>
      </c>
      <c r="B2960" s="46" t="s">
        <v>400</v>
      </c>
      <c r="C2960" s="74">
        <v>1418771</v>
      </c>
      <c r="D2960" s="74"/>
      <c r="E2960" s="124"/>
      <c r="F2960" s="75">
        <f>+E2960/C2960*100</f>
        <v>0</v>
      </c>
    </row>
    <row r="2961" spans="1:6" hidden="1" x14ac:dyDescent="0.25">
      <c r="A2961" s="51" t="s">
        <v>404</v>
      </c>
      <c r="B2961" s="46" t="s">
        <v>169</v>
      </c>
      <c r="C2961" s="47"/>
      <c r="D2961" s="47"/>
      <c r="E2961" s="125"/>
      <c r="F2961" s="47"/>
    </row>
    <row r="2962" spans="1:6" hidden="1" x14ac:dyDescent="0.25">
      <c r="A2962" s="51" t="s">
        <v>409</v>
      </c>
      <c r="B2962" s="46" t="s">
        <v>173</v>
      </c>
      <c r="C2962" s="47"/>
      <c r="D2962" s="47"/>
      <c r="E2962" s="125"/>
      <c r="F2962" s="47"/>
    </row>
    <row r="2963" spans="1:6" hidden="1" x14ac:dyDescent="0.25">
      <c r="A2963" s="51" t="s">
        <v>410</v>
      </c>
      <c r="B2963" s="46" t="s">
        <v>411</v>
      </c>
      <c r="C2963" s="47"/>
      <c r="D2963" s="47"/>
      <c r="E2963" s="125"/>
      <c r="F2963" s="47"/>
    </row>
    <row r="2964" spans="1:6" hidden="1" x14ac:dyDescent="0.25">
      <c r="A2964" s="51" t="s">
        <v>418</v>
      </c>
      <c r="B2964" s="46" t="s">
        <v>178</v>
      </c>
      <c r="C2964" s="47"/>
      <c r="D2964" s="47"/>
      <c r="E2964" s="125"/>
      <c r="F2964" s="47"/>
    </row>
    <row r="2965" spans="1:6" hidden="1" x14ac:dyDescent="0.25">
      <c r="A2965" s="51" t="s">
        <v>425</v>
      </c>
      <c r="B2965" s="46" t="s">
        <v>426</v>
      </c>
      <c r="C2965" s="47"/>
      <c r="D2965" s="47"/>
      <c r="E2965" s="125"/>
      <c r="F2965" s="47"/>
    </row>
    <row r="2966" spans="1:6" hidden="1" x14ac:dyDescent="0.25">
      <c r="A2966" s="48" t="s">
        <v>489</v>
      </c>
      <c r="B2966" s="46" t="s">
        <v>490</v>
      </c>
      <c r="C2966" s="74">
        <v>82977</v>
      </c>
      <c r="D2966" s="74"/>
      <c r="E2966" s="124"/>
      <c r="F2966" s="75">
        <f t="shared" ref="F2966:F2967" si="83">+E2966/C2966*100</f>
        <v>0</v>
      </c>
    </row>
    <row r="2967" spans="1:6" hidden="1" x14ac:dyDescent="0.25">
      <c r="A2967" s="65" t="s">
        <v>193</v>
      </c>
      <c r="B2967" s="46" t="s">
        <v>194</v>
      </c>
      <c r="C2967" s="74">
        <v>22627</v>
      </c>
      <c r="D2967" s="74"/>
      <c r="E2967" s="124"/>
      <c r="F2967" s="75">
        <f t="shared" si="83"/>
        <v>0</v>
      </c>
    </row>
    <row r="2968" spans="1:6" hidden="1" x14ac:dyDescent="0.25">
      <c r="A2968" s="51" t="s">
        <v>197</v>
      </c>
      <c r="B2968" s="46" t="s">
        <v>198</v>
      </c>
      <c r="C2968" s="47"/>
      <c r="D2968" s="47"/>
      <c r="E2968" s="125"/>
      <c r="F2968" s="47"/>
    </row>
    <row r="2969" spans="1:6" hidden="1" x14ac:dyDescent="0.25">
      <c r="A2969" s="51" t="s">
        <v>207</v>
      </c>
      <c r="B2969" s="46" t="s">
        <v>206</v>
      </c>
      <c r="C2969" s="47"/>
      <c r="D2969" s="47"/>
      <c r="E2969" s="125"/>
      <c r="F2969" s="47"/>
    </row>
    <row r="2970" spans="1:6" hidden="1" x14ac:dyDescent="0.25">
      <c r="A2970" s="51" t="s">
        <v>210</v>
      </c>
      <c r="B2970" s="46" t="s">
        <v>211</v>
      </c>
      <c r="C2970" s="47"/>
      <c r="D2970" s="47"/>
      <c r="E2970" s="125"/>
      <c r="F2970" s="47"/>
    </row>
    <row r="2971" spans="1:6" hidden="1" x14ac:dyDescent="0.25">
      <c r="A2971" s="51" t="s">
        <v>212</v>
      </c>
      <c r="B2971" s="46" t="s">
        <v>213</v>
      </c>
      <c r="C2971" s="47"/>
      <c r="D2971" s="47"/>
      <c r="E2971" s="125"/>
      <c r="F2971" s="47"/>
    </row>
    <row r="2972" spans="1:6" hidden="1" x14ac:dyDescent="0.25">
      <c r="A2972" s="65" t="s">
        <v>216</v>
      </c>
      <c r="B2972" s="46" t="s">
        <v>217</v>
      </c>
      <c r="C2972" s="74">
        <v>45349</v>
      </c>
      <c r="D2972" s="74"/>
      <c r="E2972" s="124"/>
      <c r="F2972" s="75">
        <f>+E2972/C2972*100</f>
        <v>0</v>
      </c>
    </row>
    <row r="2973" spans="1:6" hidden="1" x14ac:dyDescent="0.25">
      <c r="A2973" s="51" t="s">
        <v>220</v>
      </c>
      <c r="B2973" s="46" t="s">
        <v>221</v>
      </c>
      <c r="C2973" s="47"/>
      <c r="D2973" s="47"/>
      <c r="E2973" s="125"/>
      <c r="F2973" s="47"/>
    </row>
    <row r="2974" spans="1:6" ht="25.5" hidden="1" x14ac:dyDescent="0.25">
      <c r="A2974" s="51" t="s">
        <v>222</v>
      </c>
      <c r="B2974" s="46" t="s">
        <v>223</v>
      </c>
      <c r="C2974" s="47"/>
      <c r="D2974" s="47"/>
      <c r="E2974" s="125"/>
      <c r="F2974" s="47"/>
    </row>
    <row r="2975" spans="1:6" hidden="1" x14ac:dyDescent="0.25">
      <c r="A2975" s="51" t="s">
        <v>224</v>
      </c>
      <c r="B2975" s="46" t="s">
        <v>225</v>
      </c>
      <c r="C2975" s="47"/>
      <c r="D2975" s="47"/>
      <c r="E2975" s="125"/>
      <c r="F2975" s="47"/>
    </row>
    <row r="2976" spans="1:6" hidden="1" x14ac:dyDescent="0.25">
      <c r="A2976" s="51" t="s">
        <v>230</v>
      </c>
      <c r="B2976" s="46" t="s">
        <v>231</v>
      </c>
      <c r="C2976" s="47"/>
      <c r="D2976" s="47"/>
      <c r="E2976" s="125"/>
      <c r="F2976" s="47"/>
    </row>
    <row r="2977" spans="1:6" hidden="1" x14ac:dyDescent="0.25">
      <c r="A2977" s="51" t="s">
        <v>248</v>
      </c>
      <c r="B2977" s="46" t="s">
        <v>249</v>
      </c>
      <c r="C2977" s="47"/>
      <c r="D2977" s="47"/>
      <c r="E2977" s="125"/>
      <c r="F2977" s="47"/>
    </row>
    <row r="2978" spans="1:6" hidden="1" x14ac:dyDescent="0.25">
      <c r="A2978" s="51" t="s">
        <v>252</v>
      </c>
      <c r="B2978" s="46" t="s">
        <v>253</v>
      </c>
      <c r="C2978" s="47"/>
      <c r="D2978" s="47"/>
      <c r="E2978" s="125"/>
      <c r="F2978" s="47"/>
    </row>
    <row r="2979" spans="1:6" hidden="1" x14ac:dyDescent="0.25">
      <c r="A2979" s="51" t="s">
        <v>256</v>
      </c>
      <c r="B2979" s="46" t="s">
        <v>257</v>
      </c>
      <c r="C2979" s="47"/>
      <c r="D2979" s="47"/>
      <c r="E2979" s="125"/>
      <c r="F2979" s="47"/>
    </row>
    <row r="2980" spans="1:6" hidden="1" x14ac:dyDescent="0.25">
      <c r="A2980" s="51" t="s">
        <v>258</v>
      </c>
      <c r="B2980" s="46" t="s">
        <v>259</v>
      </c>
      <c r="C2980" s="47"/>
      <c r="D2980" s="47"/>
      <c r="E2980" s="125"/>
      <c r="F2980" s="47"/>
    </row>
    <row r="2981" spans="1:6" hidden="1" x14ac:dyDescent="0.25">
      <c r="A2981" s="51" t="s">
        <v>260</v>
      </c>
      <c r="B2981" s="46" t="s">
        <v>261</v>
      </c>
      <c r="C2981" s="47"/>
      <c r="D2981" s="47"/>
      <c r="E2981" s="125"/>
      <c r="F2981" s="47"/>
    </row>
    <row r="2982" spans="1:6" hidden="1" x14ac:dyDescent="0.25">
      <c r="A2982" s="51" t="s">
        <v>264</v>
      </c>
      <c r="B2982" s="46" t="s">
        <v>263</v>
      </c>
      <c r="C2982" s="47"/>
      <c r="D2982" s="47"/>
      <c r="E2982" s="125"/>
      <c r="F2982" s="47"/>
    </row>
    <row r="2983" spans="1:6" ht="25.5" hidden="1" x14ac:dyDescent="0.25">
      <c r="A2983" s="65" t="s">
        <v>342</v>
      </c>
      <c r="B2983" s="46" t="s">
        <v>343</v>
      </c>
      <c r="C2983" s="74">
        <v>1500</v>
      </c>
      <c r="D2983" s="74"/>
      <c r="E2983" s="124"/>
      <c r="F2983" s="75">
        <f>+E2983/C2983*100</f>
        <v>0</v>
      </c>
    </row>
    <row r="2984" spans="1:6" hidden="1" x14ac:dyDescent="0.25">
      <c r="A2984" s="51" t="s">
        <v>352</v>
      </c>
      <c r="B2984" s="46" t="s">
        <v>353</v>
      </c>
      <c r="C2984" s="47"/>
      <c r="D2984" s="47"/>
      <c r="E2984" s="125"/>
      <c r="F2984" s="47"/>
    </row>
    <row r="2985" spans="1:6" ht="25.5" hidden="1" x14ac:dyDescent="0.25">
      <c r="A2985" s="65" t="s">
        <v>387</v>
      </c>
      <c r="B2985" s="46" t="s">
        <v>388</v>
      </c>
      <c r="C2985" s="74"/>
      <c r="D2985" s="74"/>
      <c r="E2985" s="124"/>
      <c r="F2985" s="75" t="e">
        <f>+E2985/C2985*100</f>
        <v>#DIV/0!</v>
      </c>
    </row>
    <row r="2986" spans="1:6" hidden="1" x14ac:dyDescent="0.25">
      <c r="A2986" s="51" t="s">
        <v>394</v>
      </c>
      <c r="B2986" s="46" t="s">
        <v>395</v>
      </c>
      <c r="C2986" s="47"/>
      <c r="D2986" s="47"/>
      <c r="E2986" s="125"/>
      <c r="F2986" s="47"/>
    </row>
    <row r="2987" spans="1:6" hidden="1" x14ac:dyDescent="0.25">
      <c r="A2987" s="51" t="s">
        <v>396</v>
      </c>
      <c r="B2987" s="46" t="s">
        <v>161</v>
      </c>
      <c r="C2987" s="47"/>
      <c r="D2987" s="47"/>
      <c r="E2987" s="125"/>
      <c r="F2987" s="47"/>
    </row>
    <row r="2988" spans="1:6" ht="25.5" hidden="1" x14ac:dyDescent="0.25">
      <c r="A2988" s="65" t="s">
        <v>399</v>
      </c>
      <c r="B2988" s="46" t="s">
        <v>400</v>
      </c>
      <c r="C2988" s="74"/>
      <c r="D2988" s="74"/>
      <c r="E2988" s="124"/>
      <c r="F2988" s="75" t="e">
        <f>+E2988/C2988*100</f>
        <v>#DIV/0!</v>
      </c>
    </row>
    <row r="2989" spans="1:6" hidden="1" x14ac:dyDescent="0.25">
      <c r="A2989" s="51" t="s">
        <v>418</v>
      </c>
      <c r="B2989" s="46" t="s">
        <v>178</v>
      </c>
      <c r="C2989" s="47"/>
      <c r="D2989" s="47"/>
      <c r="E2989" s="125"/>
      <c r="F2989" s="47"/>
    </row>
    <row r="2990" spans="1:6" hidden="1" x14ac:dyDescent="0.25">
      <c r="A2990" s="48" t="s">
        <v>498</v>
      </c>
      <c r="B2990" s="46" t="s">
        <v>497</v>
      </c>
      <c r="C2990" s="74">
        <v>32000</v>
      </c>
      <c r="D2990" s="74"/>
      <c r="E2990" s="124"/>
      <c r="F2990" s="75">
        <f>+E2990/C2990*100</f>
        <v>0</v>
      </c>
    </row>
    <row r="2991" spans="1:6" hidden="1" x14ac:dyDescent="0.25">
      <c r="A2991" s="65" t="s">
        <v>193</v>
      </c>
      <c r="B2991" s="46" t="s">
        <v>194</v>
      </c>
      <c r="C2991" s="74"/>
      <c r="D2991" s="76"/>
      <c r="E2991" s="124"/>
      <c r="F2991" s="76"/>
    </row>
    <row r="2992" spans="1:6" hidden="1" x14ac:dyDescent="0.25">
      <c r="A2992" s="51" t="s">
        <v>197</v>
      </c>
      <c r="B2992" s="46" t="s">
        <v>198</v>
      </c>
      <c r="C2992" s="47"/>
      <c r="D2992" s="47"/>
      <c r="E2992" s="125"/>
      <c r="F2992" s="47"/>
    </row>
    <row r="2993" spans="1:6" hidden="1" x14ac:dyDescent="0.25">
      <c r="A2993" s="51" t="s">
        <v>212</v>
      </c>
      <c r="B2993" s="46" t="s">
        <v>213</v>
      </c>
      <c r="C2993" s="47"/>
      <c r="D2993" s="47"/>
      <c r="E2993" s="125"/>
      <c r="F2993" s="47"/>
    </row>
    <row r="2994" spans="1:6" hidden="1" x14ac:dyDescent="0.25">
      <c r="A2994" s="65" t="s">
        <v>216</v>
      </c>
      <c r="B2994" s="46" t="s">
        <v>217</v>
      </c>
      <c r="C2994" s="74">
        <v>27000</v>
      </c>
      <c r="D2994" s="74"/>
      <c r="E2994" s="124"/>
      <c r="F2994" s="75">
        <f>+E2994/C2994*100</f>
        <v>0</v>
      </c>
    </row>
    <row r="2995" spans="1:6" ht="25.5" hidden="1" x14ac:dyDescent="0.25">
      <c r="A2995" s="51" t="s">
        <v>222</v>
      </c>
      <c r="B2995" s="46" t="s">
        <v>223</v>
      </c>
      <c r="C2995" s="47"/>
      <c r="D2995" s="47"/>
      <c r="E2995" s="125"/>
      <c r="F2995" s="47"/>
    </row>
    <row r="2996" spans="1:6" hidden="1" x14ac:dyDescent="0.25">
      <c r="A2996" s="51" t="s">
        <v>244</v>
      </c>
      <c r="B2996" s="46" t="s">
        <v>245</v>
      </c>
      <c r="C2996" s="47"/>
      <c r="D2996" s="47"/>
      <c r="E2996" s="125"/>
      <c r="F2996" s="47"/>
    </row>
    <row r="2997" spans="1:6" hidden="1" x14ac:dyDescent="0.25">
      <c r="A2997" s="51" t="s">
        <v>260</v>
      </c>
      <c r="B2997" s="46" t="s">
        <v>261</v>
      </c>
      <c r="C2997" s="47"/>
      <c r="D2997" s="47"/>
      <c r="E2997" s="125"/>
      <c r="F2997" s="47"/>
    </row>
    <row r="2998" spans="1:6" hidden="1" x14ac:dyDescent="0.25">
      <c r="A2998" s="51" t="s">
        <v>271</v>
      </c>
      <c r="B2998" s="46" t="s">
        <v>272</v>
      </c>
      <c r="C2998" s="47"/>
      <c r="D2998" s="47"/>
      <c r="E2998" s="125"/>
      <c r="F2998" s="47"/>
    </row>
    <row r="2999" spans="1:6" hidden="1" x14ac:dyDescent="0.25">
      <c r="A2999" s="65" t="s">
        <v>358</v>
      </c>
      <c r="B2999" s="46" t="s">
        <v>359</v>
      </c>
      <c r="C2999" s="76"/>
      <c r="D2999" s="76"/>
      <c r="E2999" s="124"/>
      <c r="F2999" s="76"/>
    </row>
    <row r="3000" spans="1:6" hidden="1" x14ac:dyDescent="0.25">
      <c r="A3000" s="51" t="s">
        <v>361</v>
      </c>
      <c r="B3000" s="46" t="s">
        <v>362</v>
      </c>
      <c r="C3000" s="47"/>
      <c r="D3000" s="47"/>
      <c r="E3000" s="125"/>
      <c r="F3000" s="47"/>
    </row>
    <row r="3001" spans="1:6" ht="25.5" hidden="1" x14ac:dyDescent="0.25">
      <c r="A3001" s="65" t="s">
        <v>399</v>
      </c>
      <c r="B3001" s="46" t="s">
        <v>400</v>
      </c>
      <c r="C3001" s="74">
        <v>5000</v>
      </c>
      <c r="D3001" s="74"/>
      <c r="E3001" s="124"/>
      <c r="F3001" s="75">
        <f>+E3001/C3001*100</f>
        <v>0</v>
      </c>
    </row>
    <row r="3002" spans="1:6" hidden="1" x14ac:dyDescent="0.25">
      <c r="A3002" s="51" t="s">
        <v>418</v>
      </c>
      <c r="B3002" s="46" t="s">
        <v>178</v>
      </c>
      <c r="C3002" s="47"/>
      <c r="D3002" s="47"/>
      <c r="E3002" s="125"/>
      <c r="F3002" s="47"/>
    </row>
    <row r="3003" spans="1:6" ht="25.5" hidden="1" x14ac:dyDescent="0.25">
      <c r="A3003" s="48" t="s">
        <v>152</v>
      </c>
      <c r="B3003" s="46" t="s">
        <v>499</v>
      </c>
      <c r="C3003" s="74">
        <v>2654</v>
      </c>
      <c r="D3003" s="74"/>
      <c r="E3003" s="126"/>
      <c r="F3003" s="76"/>
    </row>
    <row r="3004" spans="1:6" ht="25.5" hidden="1" x14ac:dyDescent="0.25">
      <c r="A3004" s="65" t="s">
        <v>399</v>
      </c>
      <c r="B3004" s="46" t="s">
        <v>400</v>
      </c>
      <c r="C3004" s="74">
        <v>2654</v>
      </c>
      <c r="D3004" s="74"/>
      <c r="E3004" s="126"/>
      <c r="F3004" s="76"/>
    </row>
    <row r="3005" spans="1:6" hidden="1" x14ac:dyDescent="0.25">
      <c r="A3005" s="72" t="s">
        <v>652</v>
      </c>
      <c r="B3005" s="73" t="s">
        <v>653</v>
      </c>
      <c r="C3005" s="60">
        <v>1725397</v>
      </c>
      <c r="D3005" s="60"/>
      <c r="E3005" s="123"/>
      <c r="F3005" s="75">
        <f t="shared" ref="F3005:F3007" si="84">+E3005/C3005*100</f>
        <v>0</v>
      </c>
    </row>
    <row r="3006" spans="1:6" hidden="1" x14ac:dyDescent="0.25">
      <c r="A3006" s="48" t="s">
        <v>481</v>
      </c>
      <c r="B3006" s="46" t="s">
        <v>480</v>
      </c>
      <c r="C3006" s="74">
        <v>1725397</v>
      </c>
      <c r="D3006" s="74"/>
      <c r="E3006" s="124"/>
      <c r="F3006" s="75">
        <f t="shared" si="84"/>
        <v>0</v>
      </c>
    </row>
    <row r="3007" spans="1:6" hidden="1" x14ac:dyDescent="0.25">
      <c r="A3007" s="65" t="s">
        <v>216</v>
      </c>
      <c r="B3007" s="46" t="s">
        <v>217</v>
      </c>
      <c r="C3007" s="74">
        <v>1725397</v>
      </c>
      <c r="D3007" s="74"/>
      <c r="E3007" s="124"/>
      <c r="F3007" s="75">
        <f t="shared" si="84"/>
        <v>0</v>
      </c>
    </row>
    <row r="3008" spans="1:6" hidden="1" x14ac:dyDescent="0.25">
      <c r="A3008" s="51" t="s">
        <v>256</v>
      </c>
      <c r="B3008" s="46" t="s">
        <v>257</v>
      </c>
      <c r="C3008" s="47"/>
      <c r="D3008" s="47"/>
      <c r="E3008" s="125"/>
      <c r="F3008" s="47"/>
    </row>
    <row r="3009" spans="1:6" ht="25.5" hidden="1" x14ac:dyDescent="0.25">
      <c r="A3009" s="72" t="s">
        <v>654</v>
      </c>
      <c r="B3009" s="73" t="s">
        <v>655</v>
      </c>
      <c r="C3009" s="60">
        <v>4497296</v>
      </c>
      <c r="D3009" s="60"/>
      <c r="E3009" s="123"/>
      <c r="F3009" s="75">
        <f t="shared" ref="F3009:F3011" si="85">+E3009/C3009*100</f>
        <v>0</v>
      </c>
    </row>
    <row r="3010" spans="1:6" hidden="1" x14ac:dyDescent="0.25">
      <c r="A3010" s="48" t="s">
        <v>481</v>
      </c>
      <c r="B3010" s="46" t="s">
        <v>480</v>
      </c>
      <c r="C3010" s="74">
        <v>4497296</v>
      </c>
      <c r="D3010" s="74"/>
      <c r="E3010" s="124"/>
      <c r="F3010" s="75">
        <f t="shared" si="85"/>
        <v>0</v>
      </c>
    </row>
    <row r="3011" spans="1:6" hidden="1" x14ac:dyDescent="0.25">
      <c r="A3011" s="65" t="s">
        <v>193</v>
      </c>
      <c r="B3011" s="46" t="s">
        <v>194</v>
      </c>
      <c r="C3011" s="74">
        <v>4284462</v>
      </c>
      <c r="D3011" s="74"/>
      <c r="E3011" s="124"/>
      <c r="F3011" s="75">
        <f t="shared" si="85"/>
        <v>0</v>
      </c>
    </row>
    <row r="3012" spans="1:6" hidden="1" x14ac:dyDescent="0.25">
      <c r="A3012" s="51" t="s">
        <v>197</v>
      </c>
      <c r="B3012" s="46" t="s">
        <v>198</v>
      </c>
      <c r="C3012" s="47"/>
      <c r="D3012" s="47"/>
      <c r="E3012" s="125"/>
      <c r="F3012" s="47"/>
    </row>
    <row r="3013" spans="1:6" hidden="1" x14ac:dyDescent="0.25">
      <c r="A3013" s="51" t="s">
        <v>203</v>
      </c>
      <c r="B3013" s="46" t="s">
        <v>204</v>
      </c>
      <c r="C3013" s="47"/>
      <c r="D3013" s="47"/>
      <c r="E3013" s="125"/>
      <c r="F3013" s="47"/>
    </row>
    <row r="3014" spans="1:6" hidden="1" x14ac:dyDescent="0.25">
      <c r="A3014" s="51" t="s">
        <v>207</v>
      </c>
      <c r="B3014" s="46" t="s">
        <v>206</v>
      </c>
      <c r="C3014" s="47"/>
      <c r="D3014" s="47"/>
      <c r="E3014" s="125"/>
      <c r="F3014" s="47"/>
    </row>
    <row r="3015" spans="1:6" hidden="1" x14ac:dyDescent="0.25">
      <c r="A3015" s="51" t="s">
        <v>212</v>
      </c>
      <c r="B3015" s="46" t="s">
        <v>213</v>
      </c>
      <c r="C3015" s="47"/>
      <c r="D3015" s="47"/>
      <c r="E3015" s="125"/>
      <c r="F3015" s="47"/>
    </row>
    <row r="3016" spans="1:6" hidden="1" x14ac:dyDescent="0.25">
      <c r="A3016" s="65" t="s">
        <v>216</v>
      </c>
      <c r="B3016" s="46" t="s">
        <v>217</v>
      </c>
      <c r="C3016" s="74">
        <v>95944</v>
      </c>
      <c r="D3016" s="74"/>
      <c r="E3016" s="124"/>
      <c r="F3016" s="75">
        <f>+E3016/C3016*100</f>
        <v>0</v>
      </c>
    </row>
    <row r="3017" spans="1:6" ht="25.5" hidden="1" x14ac:dyDescent="0.25">
      <c r="A3017" s="51" t="s">
        <v>222</v>
      </c>
      <c r="B3017" s="46" t="s">
        <v>223</v>
      </c>
      <c r="C3017" s="47"/>
      <c r="D3017" s="47"/>
      <c r="E3017" s="125"/>
      <c r="F3017" s="47"/>
    </row>
    <row r="3018" spans="1:6" hidden="1" x14ac:dyDescent="0.25">
      <c r="A3018" s="51" t="s">
        <v>254</v>
      </c>
      <c r="B3018" s="46" t="s">
        <v>255</v>
      </c>
      <c r="C3018" s="47"/>
      <c r="D3018" s="47"/>
      <c r="E3018" s="125"/>
      <c r="F3018" s="47"/>
    </row>
    <row r="3019" spans="1:6" hidden="1" x14ac:dyDescent="0.25">
      <c r="A3019" s="65" t="s">
        <v>358</v>
      </c>
      <c r="B3019" s="46" t="s">
        <v>359</v>
      </c>
      <c r="C3019" s="74">
        <v>7000</v>
      </c>
      <c r="D3019" s="74"/>
      <c r="E3019" s="126"/>
      <c r="F3019" s="76"/>
    </row>
    <row r="3020" spans="1:6" ht="25.5" hidden="1" x14ac:dyDescent="0.25">
      <c r="A3020" s="65" t="s">
        <v>456</v>
      </c>
      <c r="B3020" s="46" t="s">
        <v>457</v>
      </c>
      <c r="C3020" s="74">
        <v>109890</v>
      </c>
      <c r="D3020" s="76"/>
      <c r="E3020" s="124"/>
      <c r="F3020" s="76"/>
    </row>
    <row r="3021" spans="1:6" hidden="1" x14ac:dyDescent="0.25">
      <c r="A3021" s="51" t="s">
        <v>460</v>
      </c>
      <c r="B3021" s="46" t="s">
        <v>459</v>
      </c>
      <c r="C3021" s="47"/>
      <c r="D3021" s="47"/>
      <c r="E3021" s="125"/>
      <c r="F3021" s="47"/>
    </row>
    <row r="3022" spans="1:6" ht="38.25" hidden="1" x14ac:dyDescent="0.25">
      <c r="A3022" s="72" t="s">
        <v>656</v>
      </c>
      <c r="B3022" s="73" t="s">
        <v>657</v>
      </c>
      <c r="C3022" s="60">
        <v>3351064</v>
      </c>
      <c r="D3022" s="60"/>
      <c r="E3022" s="123"/>
      <c r="F3022" s="75">
        <f t="shared" ref="F3022:F3024" si="86">+E3022/C3022*100</f>
        <v>0</v>
      </c>
    </row>
    <row r="3023" spans="1:6" hidden="1" x14ac:dyDescent="0.25">
      <c r="A3023" s="48" t="s">
        <v>193</v>
      </c>
      <c r="B3023" s="46" t="s">
        <v>482</v>
      </c>
      <c r="C3023" s="74">
        <v>200545</v>
      </c>
      <c r="D3023" s="74"/>
      <c r="E3023" s="124"/>
      <c r="F3023" s="75">
        <f t="shared" si="86"/>
        <v>0</v>
      </c>
    </row>
    <row r="3024" spans="1:6" hidden="1" x14ac:dyDescent="0.25">
      <c r="A3024" s="65" t="s">
        <v>193</v>
      </c>
      <c r="B3024" s="46" t="s">
        <v>194</v>
      </c>
      <c r="C3024" s="74">
        <v>106025</v>
      </c>
      <c r="D3024" s="74"/>
      <c r="E3024" s="124"/>
      <c r="F3024" s="75">
        <f t="shared" si="86"/>
        <v>0</v>
      </c>
    </row>
    <row r="3025" spans="1:6" hidden="1" x14ac:dyDescent="0.25">
      <c r="A3025" s="51" t="s">
        <v>197</v>
      </c>
      <c r="B3025" s="46" t="s">
        <v>198</v>
      </c>
      <c r="C3025" s="47"/>
      <c r="D3025" s="47"/>
      <c r="E3025" s="125"/>
      <c r="F3025" s="47"/>
    </row>
    <row r="3026" spans="1:6" hidden="1" x14ac:dyDescent="0.25">
      <c r="A3026" s="51" t="s">
        <v>212</v>
      </c>
      <c r="B3026" s="46" t="s">
        <v>213</v>
      </c>
      <c r="C3026" s="47"/>
      <c r="D3026" s="47"/>
      <c r="E3026" s="125"/>
      <c r="F3026" s="47"/>
    </row>
    <row r="3027" spans="1:6" hidden="1" x14ac:dyDescent="0.25">
      <c r="A3027" s="65" t="s">
        <v>216</v>
      </c>
      <c r="B3027" s="46" t="s">
        <v>217</v>
      </c>
      <c r="C3027" s="74">
        <v>86620</v>
      </c>
      <c r="D3027" s="74"/>
      <c r="E3027" s="124"/>
      <c r="F3027" s="75">
        <f>+E3027/C3027*100</f>
        <v>0</v>
      </c>
    </row>
    <row r="3028" spans="1:6" hidden="1" x14ac:dyDescent="0.25">
      <c r="A3028" s="51" t="s">
        <v>220</v>
      </c>
      <c r="B3028" s="46" t="s">
        <v>221</v>
      </c>
      <c r="C3028" s="47"/>
      <c r="D3028" s="47"/>
      <c r="E3028" s="125"/>
      <c r="F3028" s="47"/>
    </row>
    <row r="3029" spans="1:6" hidden="1" x14ac:dyDescent="0.25">
      <c r="A3029" s="51" t="s">
        <v>230</v>
      </c>
      <c r="B3029" s="46" t="s">
        <v>231</v>
      </c>
      <c r="C3029" s="47"/>
      <c r="D3029" s="47"/>
      <c r="E3029" s="125"/>
      <c r="F3029" s="47"/>
    </row>
    <row r="3030" spans="1:6" hidden="1" x14ac:dyDescent="0.25">
      <c r="A3030" s="51" t="s">
        <v>234</v>
      </c>
      <c r="B3030" s="46" t="s">
        <v>235</v>
      </c>
      <c r="C3030" s="47"/>
      <c r="D3030" s="47"/>
      <c r="E3030" s="125"/>
      <c r="F3030" s="47"/>
    </row>
    <row r="3031" spans="1:6" ht="25.5" hidden="1" x14ac:dyDescent="0.25">
      <c r="A3031" s="51" t="s">
        <v>236</v>
      </c>
      <c r="B3031" s="46" t="s">
        <v>237</v>
      </c>
      <c r="C3031" s="47"/>
      <c r="D3031" s="47"/>
      <c r="E3031" s="125"/>
      <c r="F3031" s="47"/>
    </row>
    <row r="3032" spans="1:6" hidden="1" x14ac:dyDescent="0.25">
      <c r="A3032" s="51" t="s">
        <v>244</v>
      </c>
      <c r="B3032" s="46" t="s">
        <v>245</v>
      </c>
      <c r="C3032" s="47"/>
      <c r="D3032" s="47"/>
      <c r="E3032" s="125"/>
      <c r="F3032" s="47"/>
    </row>
    <row r="3033" spans="1:6" hidden="1" x14ac:dyDescent="0.25">
      <c r="A3033" s="51" t="s">
        <v>248</v>
      </c>
      <c r="B3033" s="46" t="s">
        <v>249</v>
      </c>
      <c r="C3033" s="47"/>
      <c r="D3033" s="47"/>
      <c r="E3033" s="125"/>
      <c r="F3033" s="47"/>
    </row>
    <row r="3034" spans="1:6" hidden="1" x14ac:dyDescent="0.25">
      <c r="A3034" s="51" t="s">
        <v>250</v>
      </c>
      <c r="B3034" s="46" t="s">
        <v>251</v>
      </c>
      <c r="C3034" s="47"/>
      <c r="D3034" s="47"/>
      <c r="E3034" s="125"/>
      <c r="F3034" s="47"/>
    </row>
    <row r="3035" spans="1:6" hidden="1" x14ac:dyDescent="0.25">
      <c r="A3035" s="51" t="s">
        <v>252</v>
      </c>
      <c r="B3035" s="46" t="s">
        <v>253</v>
      </c>
      <c r="C3035" s="47"/>
      <c r="D3035" s="47"/>
      <c r="E3035" s="125"/>
      <c r="F3035" s="47"/>
    </row>
    <row r="3036" spans="1:6" hidden="1" x14ac:dyDescent="0.25">
      <c r="A3036" s="51" t="s">
        <v>256</v>
      </c>
      <c r="B3036" s="46" t="s">
        <v>257</v>
      </c>
      <c r="C3036" s="47"/>
      <c r="D3036" s="47"/>
      <c r="E3036" s="125"/>
      <c r="F3036" s="47"/>
    </row>
    <row r="3037" spans="1:6" hidden="1" x14ac:dyDescent="0.25">
      <c r="A3037" s="51" t="s">
        <v>258</v>
      </c>
      <c r="B3037" s="46" t="s">
        <v>259</v>
      </c>
      <c r="C3037" s="47"/>
      <c r="D3037" s="47"/>
      <c r="E3037" s="125"/>
      <c r="F3037" s="47"/>
    </row>
    <row r="3038" spans="1:6" hidden="1" x14ac:dyDescent="0.25">
      <c r="A3038" s="51" t="s">
        <v>260</v>
      </c>
      <c r="B3038" s="46" t="s">
        <v>261</v>
      </c>
      <c r="C3038" s="47"/>
      <c r="D3038" s="47"/>
      <c r="E3038" s="125"/>
      <c r="F3038" s="47"/>
    </row>
    <row r="3039" spans="1:6" hidden="1" x14ac:dyDescent="0.25">
      <c r="A3039" s="51" t="s">
        <v>264</v>
      </c>
      <c r="B3039" s="46" t="s">
        <v>263</v>
      </c>
      <c r="C3039" s="47"/>
      <c r="D3039" s="47"/>
      <c r="E3039" s="125"/>
      <c r="F3039" s="47"/>
    </row>
    <row r="3040" spans="1:6" hidden="1" x14ac:dyDescent="0.25">
      <c r="A3040" s="51" t="s">
        <v>271</v>
      </c>
      <c r="B3040" s="46" t="s">
        <v>272</v>
      </c>
      <c r="C3040" s="47"/>
      <c r="D3040" s="47"/>
      <c r="E3040" s="125"/>
      <c r="F3040" s="47"/>
    </row>
    <row r="3041" spans="1:6" hidden="1" x14ac:dyDescent="0.25">
      <c r="A3041" s="51" t="s">
        <v>273</v>
      </c>
      <c r="B3041" s="46" t="s">
        <v>274</v>
      </c>
      <c r="C3041" s="47"/>
      <c r="D3041" s="47"/>
      <c r="E3041" s="125"/>
      <c r="F3041" s="47"/>
    </row>
    <row r="3042" spans="1:6" hidden="1" x14ac:dyDescent="0.25">
      <c r="A3042" s="51" t="s">
        <v>279</v>
      </c>
      <c r="B3042" s="46" t="s">
        <v>266</v>
      </c>
      <c r="C3042" s="47"/>
      <c r="D3042" s="47"/>
      <c r="E3042" s="125"/>
      <c r="F3042" s="47"/>
    </row>
    <row r="3043" spans="1:6" hidden="1" x14ac:dyDescent="0.25">
      <c r="A3043" s="65" t="s">
        <v>280</v>
      </c>
      <c r="B3043" s="46" t="s">
        <v>281</v>
      </c>
      <c r="C3043" s="74">
        <v>1700</v>
      </c>
      <c r="D3043" s="74"/>
      <c r="E3043" s="124"/>
      <c r="F3043" s="75">
        <f>+E3043/C3043*100</f>
        <v>0</v>
      </c>
    </row>
    <row r="3044" spans="1:6" hidden="1" x14ac:dyDescent="0.25">
      <c r="A3044" s="51" t="s">
        <v>290</v>
      </c>
      <c r="B3044" s="46" t="s">
        <v>291</v>
      </c>
      <c r="C3044" s="47"/>
      <c r="D3044" s="47"/>
      <c r="E3044" s="125"/>
      <c r="F3044" s="47"/>
    </row>
    <row r="3045" spans="1:6" ht="25.5" hidden="1" x14ac:dyDescent="0.25">
      <c r="A3045" s="51" t="s">
        <v>292</v>
      </c>
      <c r="B3045" s="46" t="s">
        <v>293</v>
      </c>
      <c r="C3045" s="47"/>
      <c r="D3045" s="47"/>
      <c r="E3045" s="125"/>
      <c r="F3045" s="47"/>
    </row>
    <row r="3046" spans="1:6" hidden="1" x14ac:dyDescent="0.25">
      <c r="A3046" s="51" t="s">
        <v>294</v>
      </c>
      <c r="B3046" s="46" t="s">
        <v>295</v>
      </c>
      <c r="C3046" s="47"/>
      <c r="D3046" s="47"/>
      <c r="E3046" s="125"/>
      <c r="F3046" s="47"/>
    </row>
    <row r="3047" spans="1:6" hidden="1" x14ac:dyDescent="0.25">
      <c r="A3047" s="51" t="s">
        <v>296</v>
      </c>
      <c r="B3047" s="46" t="s">
        <v>297</v>
      </c>
      <c r="C3047" s="47"/>
      <c r="D3047" s="47"/>
      <c r="E3047" s="125"/>
      <c r="F3047" s="47"/>
    </row>
    <row r="3048" spans="1:6" ht="25.5" hidden="1" x14ac:dyDescent="0.25">
      <c r="A3048" s="65" t="s">
        <v>399</v>
      </c>
      <c r="B3048" s="46" t="s">
        <v>400</v>
      </c>
      <c r="C3048" s="74">
        <v>6200</v>
      </c>
      <c r="D3048" s="74"/>
      <c r="E3048" s="124"/>
      <c r="F3048" s="75">
        <f>+E3048/C3048*100</f>
        <v>0</v>
      </c>
    </row>
    <row r="3049" spans="1:6" hidden="1" x14ac:dyDescent="0.25">
      <c r="A3049" s="51" t="s">
        <v>409</v>
      </c>
      <c r="B3049" s="46" t="s">
        <v>173</v>
      </c>
      <c r="C3049" s="47"/>
      <c r="D3049" s="47"/>
      <c r="E3049" s="125"/>
      <c r="F3049" s="47"/>
    </row>
    <row r="3050" spans="1:6" hidden="1" x14ac:dyDescent="0.25">
      <c r="A3050" s="51" t="s">
        <v>410</v>
      </c>
      <c r="B3050" s="46" t="s">
        <v>411</v>
      </c>
      <c r="C3050" s="47"/>
      <c r="D3050" s="47"/>
      <c r="E3050" s="125"/>
      <c r="F3050" s="47"/>
    </row>
    <row r="3051" spans="1:6" hidden="1" x14ac:dyDescent="0.25">
      <c r="A3051" s="48" t="s">
        <v>444</v>
      </c>
      <c r="B3051" s="46" t="s">
        <v>484</v>
      </c>
      <c r="C3051" s="74">
        <v>1806940</v>
      </c>
      <c r="D3051" s="74"/>
      <c r="E3051" s="124"/>
      <c r="F3051" s="75">
        <f t="shared" ref="F3051:F3052" si="87">+E3051/C3051*100</f>
        <v>0</v>
      </c>
    </row>
    <row r="3052" spans="1:6" hidden="1" x14ac:dyDescent="0.25">
      <c r="A3052" s="65" t="s">
        <v>193</v>
      </c>
      <c r="B3052" s="46" t="s">
        <v>194</v>
      </c>
      <c r="C3052" s="74">
        <v>452000</v>
      </c>
      <c r="D3052" s="74"/>
      <c r="E3052" s="124"/>
      <c r="F3052" s="75">
        <f t="shared" si="87"/>
        <v>0</v>
      </c>
    </row>
    <row r="3053" spans="1:6" hidden="1" x14ac:dyDescent="0.25">
      <c r="A3053" s="51" t="s">
        <v>197</v>
      </c>
      <c r="B3053" s="46" t="s">
        <v>198</v>
      </c>
      <c r="C3053" s="47"/>
      <c r="D3053" s="47"/>
      <c r="E3053" s="125"/>
      <c r="F3053" s="47"/>
    </row>
    <row r="3054" spans="1:6" hidden="1" x14ac:dyDescent="0.25">
      <c r="A3054" s="51" t="s">
        <v>207</v>
      </c>
      <c r="B3054" s="46" t="s">
        <v>206</v>
      </c>
      <c r="C3054" s="47"/>
      <c r="D3054" s="47"/>
      <c r="E3054" s="125"/>
      <c r="F3054" s="47"/>
    </row>
    <row r="3055" spans="1:6" hidden="1" x14ac:dyDescent="0.25">
      <c r="A3055" s="51" t="s">
        <v>212</v>
      </c>
      <c r="B3055" s="46" t="s">
        <v>213</v>
      </c>
      <c r="C3055" s="47"/>
      <c r="D3055" s="47"/>
      <c r="E3055" s="125"/>
      <c r="F3055" s="47"/>
    </row>
    <row r="3056" spans="1:6" hidden="1" x14ac:dyDescent="0.25">
      <c r="A3056" s="65" t="s">
        <v>216</v>
      </c>
      <c r="B3056" s="46" t="s">
        <v>217</v>
      </c>
      <c r="C3056" s="74">
        <v>313500</v>
      </c>
      <c r="D3056" s="74"/>
      <c r="E3056" s="124"/>
      <c r="F3056" s="75">
        <f>+E3056/C3056*100</f>
        <v>0</v>
      </c>
    </row>
    <row r="3057" spans="1:6" hidden="1" x14ac:dyDescent="0.25">
      <c r="A3057" s="51" t="s">
        <v>220</v>
      </c>
      <c r="B3057" s="46" t="s">
        <v>221</v>
      </c>
      <c r="C3057" s="47"/>
      <c r="D3057" s="47"/>
      <c r="E3057" s="125"/>
      <c r="F3057" s="47"/>
    </row>
    <row r="3058" spans="1:6" ht="25.5" hidden="1" x14ac:dyDescent="0.25">
      <c r="A3058" s="51" t="s">
        <v>222</v>
      </c>
      <c r="B3058" s="46" t="s">
        <v>223</v>
      </c>
      <c r="C3058" s="47"/>
      <c r="D3058" s="47"/>
      <c r="E3058" s="125"/>
      <c r="F3058" s="47"/>
    </row>
    <row r="3059" spans="1:6" hidden="1" x14ac:dyDescent="0.25">
      <c r="A3059" s="51" t="s">
        <v>224</v>
      </c>
      <c r="B3059" s="46" t="s">
        <v>225</v>
      </c>
      <c r="C3059" s="47"/>
      <c r="D3059" s="47"/>
      <c r="E3059" s="125"/>
      <c r="F3059" s="47"/>
    </row>
    <row r="3060" spans="1:6" hidden="1" x14ac:dyDescent="0.25">
      <c r="A3060" s="51" t="s">
        <v>230</v>
      </c>
      <c r="B3060" s="46" t="s">
        <v>231</v>
      </c>
      <c r="C3060" s="47"/>
      <c r="D3060" s="47"/>
      <c r="E3060" s="125"/>
      <c r="F3060" s="47"/>
    </row>
    <row r="3061" spans="1:6" ht="25.5" hidden="1" x14ac:dyDescent="0.25">
      <c r="A3061" s="51" t="s">
        <v>236</v>
      </c>
      <c r="B3061" s="46" t="s">
        <v>237</v>
      </c>
      <c r="C3061" s="47"/>
      <c r="D3061" s="47"/>
      <c r="E3061" s="125"/>
      <c r="F3061" s="47"/>
    </row>
    <row r="3062" spans="1:6" hidden="1" x14ac:dyDescent="0.25">
      <c r="A3062" s="51" t="s">
        <v>238</v>
      </c>
      <c r="B3062" s="46" t="s">
        <v>239</v>
      </c>
      <c r="C3062" s="47"/>
      <c r="D3062" s="47"/>
      <c r="E3062" s="125"/>
      <c r="F3062" s="47"/>
    </row>
    <row r="3063" spans="1:6" hidden="1" x14ac:dyDescent="0.25">
      <c r="A3063" s="51" t="s">
        <v>244</v>
      </c>
      <c r="B3063" s="46" t="s">
        <v>245</v>
      </c>
      <c r="C3063" s="47"/>
      <c r="D3063" s="47"/>
      <c r="E3063" s="125"/>
      <c r="F3063" s="47"/>
    </row>
    <row r="3064" spans="1:6" hidden="1" x14ac:dyDescent="0.25">
      <c r="A3064" s="51" t="s">
        <v>246</v>
      </c>
      <c r="B3064" s="46" t="s">
        <v>247</v>
      </c>
      <c r="C3064" s="47"/>
      <c r="D3064" s="47"/>
      <c r="E3064" s="125"/>
      <c r="F3064" s="47"/>
    </row>
    <row r="3065" spans="1:6" hidden="1" x14ac:dyDescent="0.25">
      <c r="A3065" s="51" t="s">
        <v>248</v>
      </c>
      <c r="B3065" s="46" t="s">
        <v>249</v>
      </c>
      <c r="C3065" s="47"/>
      <c r="D3065" s="47"/>
      <c r="E3065" s="125"/>
      <c r="F3065" s="47"/>
    </row>
    <row r="3066" spans="1:6" hidden="1" x14ac:dyDescent="0.25">
      <c r="A3066" s="51" t="s">
        <v>252</v>
      </c>
      <c r="B3066" s="46" t="s">
        <v>253</v>
      </c>
      <c r="C3066" s="47"/>
      <c r="D3066" s="47"/>
      <c r="E3066" s="125"/>
      <c r="F3066" s="47"/>
    </row>
    <row r="3067" spans="1:6" hidden="1" x14ac:dyDescent="0.25">
      <c r="A3067" s="51" t="s">
        <v>254</v>
      </c>
      <c r="B3067" s="46" t="s">
        <v>255</v>
      </c>
      <c r="C3067" s="47"/>
      <c r="D3067" s="47"/>
      <c r="E3067" s="125"/>
      <c r="F3067" s="47"/>
    </row>
    <row r="3068" spans="1:6" hidden="1" x14ac:dyDescent="0.25">
      <c r="A3068" s="51" t="s">
        <v>256</v>
      </c>
      <c r="B3068" s="46" t="s">
        <v>257</v>
      </c>
      <c r="C3068" s="47"/>
      <c r="D3068" s="47"/>
      <c r="E3068" s="125"/>
      <c r="F3068" s="47"/>
    </row>
    <row r="3069" spans="1:6" hidden="1" x14ac:dyDescent="0.25">
      <c r="A3069" s="51" t="s">
        <v>260</v>
      </c>
      <c r="B3069" s="46" t="s">
        <v>261</v>
      </c>
      <c r="C3069" s="47"/>
      <c r="D3069" s="47"/>
      <c r="E3069" s="125"/>
      <c r="F3069" s="47"/>
    </row>
    <row r="3070" spans="1:6" hidden="1" x14ac:dyDescent="0.25">
      <c r="A3070" s="51" t="s">
        <v>264</v>
      </c>
      <c r="B3070" s="46" t="s">
        <v>263</v>
      </c>
      <c r="C3070" s="47"/>
      <c r="D3070" s="47"/>
      <c r="E3070" s="125"/>
      <c r="F3070" s="47"/>
    </row>
    <row r="3071" spans="1:6" ht="25.5" hidden="1" x14ac:dyDescent="0.25">
      <c r="A3071" s="51" t="s">
        <v>267</v>
      </c>
      <c r="B3071" s="46" t="s">
        <v>268</v>
      </c>
      <c r="C3071" s="47"/>
      <c r="D3071" s="47"/>
      <c r="E3071" s="125"/>
      <c r="F3071" s="47"/>
    </row>
    <row r="3072" spans="1:6" hidden="1" x14ac:dyDescent="0.25">
      <c r="A3072" s="51" t="s">
        <v>269</v>
      </c>
      <c r="B3072" s="46" t="s">
        <v>270</v>
      </c>
      <c r="C3072" s="47"/>
      <c r="D3072" s="47"/>
      <c r="E3072" s="125"/>
      <c r="F3072" s="47"/>
    </row>
    <row r="3073" spans="1:6" hidden="1" x14ac:dyDescent="0.25">
      <c r="A3073" s="51" t="s">
        <v>271</v>
      </c>
      <c r="B3073" s="46" t="s">
        <v>272</v>
      </c>
      <c r="C3073" s="47"/>
      <c r="D3073" s="47"/>
      <c r="E3073" s="125"/>
      <c r="F3073" s="47"/>
    </row>
    <row r="3074" spans="1:6" hidden="1" x14ac:dyDescent="0.25">
      <c r="A3074" s="51" t="s">
        <v>275</v>
      </c>
      <c r="B3074" s="46" t="s">
        <v>276</v>
      </c>
      <c r="C3074" s="47"/>
      <c r="D3074" s="47"/>
      <c r="E3074" s="125"/>
      <c r="F3074" s="47"/>
    </row>
    <row r="3075" spans="1:6" hidden="1" x14ac:dyDescent="0.25">
      <c r="A3075" s="51" t="s">
        <v>279</v>
      </c>
      <c r="B3075" s="46" t="s">
        <v>266</v>
      </c>
      <c r="C3075" s="47"/>
      <c r="D3075" s="47"/>
      <c r="E3075" s="125"/>
      <c r="F3075" s="47"/>
    </row>
    <row r="3076" spans="1:6" hidden="1" x14ac:dyDescent="0.25">
      <c r="A3076" s="65" t="s">
        <v>280</v>
      </c>
      <c r="B3076" s="46" t="s">
        <v>281</v>
      </c>
      <c r="C3076" s="74">
        <v>15300</v>
      </c>
      <c r="D3076" s="74"/>
      <c r="E3076" s="124"/>
      <c r="F3076" s="75">
        <f>+E3076/C3076*100</f>
        <v>0</v>
      </c>
    </row>
    <row r="3077" spans="1:6" hidden="1" x14ac:dyDescent="0.25">
      <c r="A3077" s="51" t="s">
        <v>290</v>
      </c>
      <c r="B3077" s="46" t="s">
        <v>291</v>
      </c>
      <c r="C3077" s="47"/>
      <c r="D3077" s="47"/>
      <c r="E3077" s="125"/>
      <c r="F3077" s="47"/>
    </row>
    <row r="3078" spans="1:6" ht="25.5" hidden="1" x14ac:dyDescent="0.25">
      <c r="A3078" s="51" t="s">
        <v>292</v>
      </c>
      <c r="B3078" s="46" t="s">
        <v>293</v>
      </c>
      <c r="C3078" s="47"/>
      <c r="D3078" s="47"/>
      <c r="E3078" s="125"/>
      <c r="F3078" s="47"/>
    </row>
    <row r="3079" spans="1:6" hidden="1" x14ac:dyDescent="0.25">
      <c r="A3079" s="51" t="s">
        <v>296</v>
      </c>
      <c r="B3079" s="46" t="s">
        <v>297</v>
      </c>
      <c r="C3079" s="47"/>
      <c r="D3079" s="47"/>
      <c r="E3079" s="125"/>
      <c r="F3079" s="47"/>
    </row>
    <row r="3080" spans="1:6" ht="25.5" hidden="1" x14ac:dyDescent="0.25">
      <c r="A3080" s="65" t="s">
        <v>342</v>
      </c>
      <c r="B3080" s="46" t="s">
        <v>343</v>
      </c>
      <c r="C3080" s="74">
        <v>10000</v>
      </c>
      <c r="D3080" s="74"/>
      <c r="E3080" s="124"/>
      <c r="F3080" s="75">
        <f>+E3080/C3080*100</f>
        <v>0</v>
      </c>
    </row>
    <row r="3081" spans="1:6" hidden="1" x14ac:dyDescent="0.25">
      <c r="A3081" s="51" t="s">
        <v>352</v>
      </c>
      <c r="B3081" s="46" t="s">
        <v>353</v>
      </c>
      <c r="C3081" s="47"/>
      <c r="D3081" s="47"/>
      <c r="E3081" s="125"/>
      <c r="F3081" s="47"/>
    </row>
    <row r="3082" spans="1:6" hidden="1" x14ac:dyDescent="0.25">
      <c r="A3082" s="65" t="s">
        <v>358</v>
      </c>
      <c r="B3082" s="46" t="s">
        <v>359</v>
      </c>
      <c r="C3082" s="74">
        <v>1500</v>
      </c>
      <c r="D3082" s="74"/>
      <c r="E3082" s="124"/>
      <c r="F3082" s="75">
        <f>+E3082/C3082*100</f>
        <v>0</v>
      </c>
    </row>
    <row r="3083" spans="1:6" hidden="1" x14ac:dyDescent="0.25">
      <c r="A3083" s="51" t="s">
        <v>361</v>
      </c>
      <c r="B3083" s="46" t="s">
        <v>362</v>
      </c>
      <c r="C3083" s="47"/>
      <c r="D3083" s="47"/>
      <c r="E3083" s="125"/>
      <c r="F3083" s="47"/>
    </row>
    <row r="3084" spans="1:6" hidden="1" x14ac:dyDescent="0.25">
      <c r="A3084" s="51" t="s">
        <v>368</v>
      </c>
      <c r="B3084" s="46" t="s">
        <v>369</v>
      </c>
      <c r="C3084" s="47"/>
      <c r="D3084" s="47"/>
      <c r="E3084" s="125"/>
      <c r="F3084" s="47"/>
    </row>
    <row r="3085" spans="1:6" ht="25.5" hidden="1" x14ac:dyDescent="0.25">
      <c r="A3085" s="65" t="s">
        <v>387</v>
      </c>
      <c r="B3085" s="46" t="s">
        <v>388</v>
      </c>
      <c r="C3085" s="74"/>
      <c r="D3085" s="74"/>
      <c r="E3085" s="124"/>
      <c r="F3085" s="75" t="e">
        <f>+E3085/C3085*100</f>
        <v>#DIV/0!</v>
      </c>
    </row>
    <row r="3086" spans="1:6" hidden="1" x14ac:dyDescent="0.25">
      <c r="A3086" s="51" t="s">
        <v>391</v>
      </c>
      <c r="B3086" s="46" t="s">
        <v>157</v>
      </c>
      <c r="C3086" s="47"/>
      <c r="D3086" s="47"/>
      <c r="E3086" s="125"/>
      <c r="F3086" s="47"/>
    </row>
    <row r="3087" spans="1:6" ht="25.5" hidden="1" x14ac:dyDescent="0.25">
      <c r="A3087" s="65" t="s">
        <v>399</v>
      </c>
      <c r="B3087" s="46" t="s">
        <v>400</v>
      </c>
      <c r="C3087" s="74">
        <v>132000</v>
      </c>
      <c r="D3087" s="74"/>
      <c r="E3087" s="124"/>
      <c r="F3087" s="75">
        <f>+E3087/C3087*100</f>
        <v>0</v>
      </c>
    </row>
    <row r="3088" spans="1:6" hidden="1" x14ac:dyDescent="0.25">
      <c r="A3088" s="51" t="s">
        <v>404</v>
      </c>
      <c r="B3088" s="46" t="s">
        <v>169</v>
      </c>
      <c r="C3088" s="47"/>
      <c r="D3088" s="47"/>
      <c r="E3088" s="125"/>
      <c r="F3088" s="47"/>
    </row>
    <row r="3089" spans="1:6" hidden="1" x14ac:dyDescent="0.25">
      <c r="A3089" s="51" t="s">
        <v>409</v>
      </c>
      <c r="B3089" s="46" t="s">
        <v>173</v>
      </c>
      <c r="C3089" s="47"/>
      <c r="D3089" s="47"/>
      <c r="E3089" s="125"/>
      <c r="F3089" s="47"/>
    </row>
    <row r="3090" spans="1:6" hidden="1" x14ac:dyDescent="0.25">
      <c r="A3090" s="51" t="s">
        <v>410</v>
      </c>
      <c r="B3090" s="46" t="s">
        <v>411</v>
      </c>
      <c r="C3090" s="47"/>
      <c r="D3090" s="47"/>
      <c r="E3090" s="125"/>
      <c r="F3090" s="47"/>
    </row>
    <row r="3091" spans="1:6" hidden="1" x14ac:dyDescent="0.25">
      <c r="A3091" s="51" t="s">
        <v>412</v>
      </c>
      <c r="B3091" s="46" t="s">
        <v>174</v>
      </c>
      <c r="C3091" s="47"/>
      <c r="D3091" s="47"/>
      <c r="E3091" s="125"/>
      <c r="F3091" s="47"/>
    </row>
    <row r="3092" spans="1:6" hidden="1" x14ac:dyDescent="0.25">
      <c r="A3092" s="51" t="s">
        <v>415</v>
      </c>
      <c r="B3092" s="46" t="s">
        <v>416</v>
      </c>
      <c r="C3092" s="47"/>
      <c r="D3092" s="47"/>
      <c r="E3092" s="125"/>
      <c r="F3092" s="47"/>
    </row>
    <row r="3093" spans="1:6" hidden="1" x14ac:dyDescent="0.25">
      <c r="A3093" s="51" t="s">
        <v>417</v>
      </c>
      <c r="B3093" s="46" t="s">
        <v>176</v>
      </c>
      <c r="C3093" s="47"/>
      <c r="D3093" s="47"/>
      <c r="E3093" s="125"/>
      <c r="F3093" s="47"/>
    </row>
    <row r="3094" spans="1:6" hidden="1" x14ac:dyDescent="0.25">
      <c r="A3094" s="51" t="s">
        <v>418</v>
      </c>
      <c r="B3094" s="46" t="s">
        <v>178</v>
      </c>
      <c r="C3094" s="47"/>
      <c r="D3094" s="47"/>
      <c r="E3094" s="125"/>
      <c r="F3094" s="47"/>
    </row>
    <row r="3095" spans="1:6" hidden="1" x14ac:dyDescent="0.25">
      <c r="A3095" s="51" t="s">
        <v>421</v>
      </c>
      <c r="B3095" s="46" t="s">
        <v>182</v>
      </c>
      <c r="C3095" s="47"/>
      <c r="D3095" s="47"/>
      <c r="E3095" s="125"/>
      <c r="F3095" s="47"/>
    </row>
    <row r="3096" spans="1:6" ht="25.5" hidden="1" x14ac:dyDescent="0.25">
      <c r="A3096" s="65" t="s">
        <v>456</v>
      </c>
      <c r="B3096" s="46" t="s">
        <v>457</v>
      </c>
      <c r="C3096" s="74">
        <v>882640</v>
      </c>
      <c r="D3096" s="74"/>
      <c r="E3096" s="124"/>
      <c r="F3096" s="75">
        <f>+E3096/C3096*100</f>
        <v>0</v>
      </c>
    </row>
    <row r="3097" spans="1:6" hidden="1" x14ac:dyDescent="0.25">
      <c r="A3097" s="51" t="s">
        <v>460</v>
      </c>
      <c r="B3097" s="46" t="s">
        <v>459</v>
      </c>
      <c r="C3097" s="47"/>
      <c r="D3097" s="47"/>
      <c r="E3097" s="125"/>
      <c r="F3097" s="47"/>
    </row>
    <row r="3098" spans="1:6" hidden="1" x14ac:dyDescent="0.25">
      <c r="A3098" s="51" t="s">
        <v>463</v>
      </c>
      <c r="B3098" s="46" t="s">
        <v>462</v>
      </c>
      <c r="C3098" s="47"/>
      <c r="D3098" s="47"/>
      <c r="E3098" s="125"/>
      <c r="F3098" s="47"/>
    </row>
    <row r="3099" spans="1:6" hidden="1" x14ac:dyDescent="0.25">
      <c r="A3099" s="48" t="s">
        <v>487</v>
      </c>
      <c r="B3099" s="46" t="s">
        <v>488</v>
      </c>
      <c r="C3099" s="74">
        <v>720000</v>
      </c>
      <c r="D3099" s="74"/>
      <c r="E3099" s="124"/>
      <c r="F3099" s="75">
        <f>+E3099/C3099*100</f>
        <v>0</v>
      </c>
    </row>
    <row r="3100" spans="1:6" hidden="1" x14ac:dyDescent="0.25">
      <c r="A3100" s="65" t="s">
        <v>193</v>
      </c>
      <c r="B3100" s="46" t="s">
        <v>194</v>
      </c>
      <c r="C3100" s="76"/>
      <c r="D3100" s="76"/>
      <c r="E3100" s="124"/>
      <c r="F3100" s="76"/>
    </row>
    <row r="3101" spans="1:6" hidden="1" x14ac:dyDescent="0.25">
      <c r="A3101" s="51" t="s">
        <v>207</v>
      </c>
      <c r="B3101" s="46" t="s">
        <v>206</v>
      </c>
      <c r="C3101" s="47"/>
      <c r="D3101" s="47"/>
      <c r="E3101" s="125"/>
      <c r="F3101" s="47"/>
    </row>
    <row r="3102" spans="1:6" hidden="1" x14ac:dyDescent="0.25">
      <c r="A3102" s="65" t="s">
        <v>216</v>
      </c>
      <c r="B3102" s="46" t="s">
        <v>217</v>
      </c>
      <c r="C3102" s="74"/>
      <c r="D3102" s="74"/>
      <c r="E3102" s="124"/>
      <c r="F3102" s="75" t="e">
        <f>+E3102/C3102*100</f>
        <v>#DIV/0!</v>
      </c>
    </row>
    <row r="3103" spans="1:6" hidden="1" x14ac:dyDescent="0.25">
      <c r="A3103" s="51" t="s">
        <v>230</v>
      </c>
      <c r="B3103" s="46" t="s">
        <v>231</v>
      </c>
      <c r="C3103" s="47"/>
      <c r="D3103" s="47"/>
      <c r="E3103" s="125"/>
      <c r="F3103" s="47"/>
    </row>
    <row r="3104" spans="1:6" hidden="1" x14ac:dyDescent="0.25">
      <c r="A3104" s="51" t="s">
        <v>248</v>
      </c>
      <c r="B3104" s="46" t="s">
        <v>249</v>
      </c>
      <c r="C3104" s="47"/>
      <c r="D3104" s="47"/>
      <c r="E3104" s="125"/>
      <c r="F3104" s="47"/>
    </row>
    <row r="3105" spans="1:6" hidden="1" x14ac:dyDescent="0.25">
      <c r="A3105" s="51" t="s">
        <v>256</v>
      </c>
      <c r="B3105" s="46" t="s">
        <v>257</v>
      </c>
      <c r="C3105" s="47"/>
      <c r="D3105" s="47"/>
      <c r="E3105" s="125"/>
      <c r="F3105" s="47"/>
    </row>
    <row r="3106" spans="1:6" ht="25.5" hidden="1" x14ac:dyDescent="0.25">
      <c r="A3106" s="65" t="s">
        <v>399</v>
      </c>
      <c r="B3106" s="46" t="s">
        <v>400</v>
      </c>
      <c r="C3106" s="76"/>
      <c r="D3106" s="76"/>
      <c r="E3106" s="124"/>
      <c r="F3106" s="76"/>
    </row>
    <row r="3107" spans="1:6" hidden="1" x14ac:dyDescent="0.25">
      <c r="A3107" s="51" t="s">
        <v>412</v>
      </c>
      <c r="B3107" s="46" t="s">
        <v>174</v>
      </c>
      <c r="C3107" s="47"/>
      <c r="D3107" s="47"/>
      <c r="E3107" s="125"/>
      <c r="F3107" s="47"/>
    </row>
    <row r="3108" spans="1:6" hidden="1" x14ac:dyDescent="0.25">
      <c r="A3108" s="51" t="s">
        <v>418</v>
      </c>
      <c r="B3108" s="46" t="s">
        <v>178</v>
      </c>
      <c r="C3108" s="47"/>
      <c r="D3108" s="47"/>
      <c r="E3108" s="125"/>
      <c r="F3108" s="47"/>
    </row>
    <row r="3109" spans="1:6" ht="25.5" hidden="1" x14ac:dyDescent="0.25">
      <c r="A3109" s="65" t="s">
        <v>456</v>
      </c>
      <c r="B3109" s="46" t="s">
        <v>457</v>
      </c>
      <c r="C3109" s="74">
        <v>720000</v>
      </c>
      <c r="D3109" s="76"/>
      <c r="E3109" s="124"/>
      <c r="F3109" s="76"/>
    </row>
    <row r="3110" spans="1:6" hidden="1" x14ac:dyDescent="0.25">
      <c r="A3110" s="51" t="s">
        <v>460</v>
      </c>
      <c r="B3110" s="46" t="s">
        <v>459</v>
      </c>
      <c r="C3110" s="47"/>
      <c r="D3110" s="47"/>
      <c r="E3110" s="125"/>
      <c r="F3110" s="47"/>
    </row>
    <row r="3111" spans="1:6" hidden="1" x14ac:dyDescent="0.25">
      <c r="A3111" s="51" t="s">
        <v>463</v>
      </c>
      <c r="B3111" s="46" t="s">
        <v>462</v>
      </c>
      <c r="C3111" s="47"/>
      <c r="D3111" s="47"/>
      <c r="E3111" s="125"/>
      <c r="F3111" s="47"/>
    </row>
    <row r="3112" spans="1:6" hidden="1" x14ac:dyDescent="0.25">
      <c r="A3112" s="48" t="s">
        <v>489</v>
      </c>
      <c r="B3112" s="46" t="s">
        <v>490</v>
      </c>
      <c r="C3112" s="74">
        <v>623579</v>
      </c>
      <c r="D3112" s="74"/>
      <c r="E3112" s="124"/>
      <c r="F3112" s="75">
        <f t="shared" ref="F3112:F3113" si="88">+E3112/C3112*100</f>
        <v>0</v>
      </c>
    </row>
    <row r="3113" spans="1:6" hidden="1" x14ac:dyDescent="0.25">
      <c r="A3113" s="65" t="s">
        <v>216</v>
      </c>
      <c r="B3113" s="46" t="s">
        <v>217</v>
      </c>
      <c r="C3113" s="74">
        <v>26600</v>
      </c>
      <c r="D3113" s="74"/>
      <c r="E3113" s="124"/>
      <c r="F3113" s="75">
        <f t="shared" si="88"/>
        <v>0</v>
      </c>
    </row>
    <row r="3114" spans="1:6" hidden="1" x14ac:dyDescent="0.25">
      <c r="A3114" s="51" t="s">
        <v>220</v>
      </c>
      <c r="B3114" s="46" t="s">
        <v>221</v>
      </c>
      <c r="C3114" s="47"/>
      <c r="D3114" s="47"/>
      <c r="E3114" s="125"/>
      <c r="F3114" s="47"/>
    </row>
    <row r="3115" spans="1:6" hidden="1" x14ac:dyDescent="0.25">
      <c r="A3115" s="51" t="s">
        <v>230</v>
      </c>
      <c r="B3115" s="46" t="s">
        <v>231</v>
      </c>
      <c r="C3115" s="47"/>
      <c r="D3115" s="47"/>
      <c r="E3115" s="125"/>
      <c r="F3115" s="47"/>
    </row>
    <row r="3116" spans="1:6" hidden="1" x14ac:dyDescent="0.25">
      <c r="A3116" s="51" t="s">
        <v>238</v>
      </c>
      <c r="B3116" s="46" t="s">
        <v>239</v>
      </c>
      <c r="C3116" s="47"/>
      <c r="D3116" s="47"/>
      <c r="E3116" s="125"/>
      <c r="F3116" s="47"/>
    </row>
    <row r="3117" spans="1:6" hidden="1" x14ac:dyDescent="0.25">
      <c r="A3117" s="51" t="s">
        <v>246</v>
      </c>
      <c r="B3117" s="46" t="s">
        <v>247</v>
      </c>
      <c r="C3117" s="47"/>
      <c r="D3117" s="47"/>
      <c r="E3117" s="125"/>
      <c r="F3117" s="47"/>
    </row>
    <row r="3118" spans="1:6" hidden="1" x14ac:dyDescent="0.25">
      <c r="A3118" s="51" t="s">
        <v>252</v>
      </c>
      <c r="B3118" s="46" t="s">
        <v>253</v>
      </c>
      <c r="C3118" s="47"/>
      <c r="D3118" s="47"/>
      <c r="E3118" s="125"/>
      <c r="F3118" s="47"/>
    </row>
    <row r="3119" spans="1:6" hidden="1" x14ac:dyDescent="0.25">
      <c r="A3119" s="51" t="s">
        <v>256</v>
      </c>
      <c r="B3119" s="46" t="s">
        <v>257</v>
      </c>
      <c r="C3119" s="47"/>
      <c r="D3119" s="47"/>
      <c r="E3119" s="125"/>
      <c r="F3119" s="47"/>
    </row>
    <row r="3120" spans="1:6" hidden="1" x14ac:dyDescent="0.25">
      <c r="A3120" s="51" t="s">
        <v>258</v>
      </c>
      <c r="B3120" s="46" t="s">
        <v>259</v>
      </c>
      <c r="C3120" s="47"/>
      <c r="D3120" s="47"/>
      <c r="E3120" s="125"/>
      <c r="F3120" s="47"/>
    </row>
    <row r="3121" spans="1:6" hidden="1" x14ac:dyDescent="0.25">
      <c r="A3121" s="51" t="s">
        <v>260</v>
      </c>
      <c r="B3121" s="46" t="s">
        <v>261</v>
      </c>
      <c r="C3121" s="47"/>
      <c r="D3121" s="47"/>
      <c r="E3121" s="125"/>
      <c r="F3121" s="47"/>
    </row>
    <row r="3122" spans="1:6" hidden="1" x14ac:dyDescent="0.25">
      <c r="A3122" s="51" t="s">
        <v>273</v>
      </c>
      <c r="B3122" s="46" t="s">
        <v>274</v>
      </c>
      <c r="C3122" s="47"/>
      <c r="D3122" s="47"/>
      <c r="E3122" s="125"/>
      <c r="F3122" s="47"/>
    </row>
    <row r="3123" spans="1:6" ht="25.5" hidden="1" x14ac:dyDescent="0.25">
      <c r="A3123" s="65" t="s">
        <v>342</v>
      </c>
      <c r="B3123" s="46" t="s">
        <v>343</v>
      </c>
      <c r="C3123" s="74">
        <v>65034</v>
      </c>
      <c r="D3123" s="74"/>
      <c r="E3123" s="124"/>
      <c r="F3123" s="75">
        <f>+E3123/C3123*100</f>
        <v>0</v>
      </c>
    </row>
    <row r="3124" spans="1:6" hidden="1" x14ac:dyDescent="0.25">
      <c r="A3124" s="51" t="s">
        <v>352</v>
      </c>
      <c r="B3124" s="46" t="s">
        <v>353</v>
      </c>
      <c r="C3124" s="47"/>
      <c r="D3124" s="47"/>
      <c r="E3124" s="125"/>
      <c r="F3124" s="47"/>
    </row>
    <row r="3125" spans="1:6" ht="25.5" hidden="1" x14ac:dyDescent="0.25">
      <c r="A3125" s="65" t="s">
        <v>399</v>
      </c>
      <c r="B3125" s="46" t="s">
        <v>400</v>
      </c>
      <c r="C3125" s="74"/>
      <c r="D3125" s="74"/>
      <c r="E3125" s="126"/>
      <c r="F3125" s="76"/>
    </row>
    <row r="3126" spans="1:6" ht="25.5" hidden="1" x14ac:dyDescent="0.25">
      <c r="A3126" s="65" t="s">
        <v>456</v>
      </c>
      <c r="B3126" s="46" t="s">
        <v>457</v>
      </c>
      <c r="C3126" s="74">
        <v>531945</v>
      </c>
      <c r="D3126" s="76"/>
      <c r="E3126" s="124"/>
      <c r="F3126" s="76"/>
    </row>
    <row r="3127" spans="1:6" hidden="1" x14ac:dyDescent="0.25">
      <c r="A3127" s="51" t="s">
        <v>460</v>
      </c>
      <c r="B3127" s="46" t="s">
        <v>459</v>
      </c>
      <c r="C3127" s="47"/>
      <c r="D3127" s="47"/>
      <c r="E3127" s="125"/>
      <c r="F3127" s="47"/>
    </row>
    <row r="3128" spans="1:6" hidden="1" x14ac:dyDescent="0.25">
      <c r="A3128" s="48" t="s">
        <v>498</v>
      </c>
      <c r="B3128" s="46" t="s">
        <v>497</v>
      </c>
      <c r="C3128" s="74"/>
      <c r="D3128" s="74"/>
      <c r="E3128" s="124"/>
      <c r="F3128" s="75" t="e">
        <f>+E3128/C3128*100</f>
        <v>#DIV/0!</v>
      </c>
    </row>
    <row r="3129" spans="1:6" hidden="1" x14ac:dyDescent="0.25">
      <c r="A3129" s="65" t="s">
        <v>216</v>
      </c>
      <c r="B3129" s="46" t="s">
        <v>217</v>
      </c>
      <c r="C3129" s="76"/>
      <c r="D3129" s="76"/>
      <c r="E3129" s="124"/>
      <c r="F3129" s="76"/>
    </row>
    <row r="3130" spans="1:6" hidden="1" x14ac:dyDescent="0.25">
      <c r="A3130" s="51" t="s">
        <v>220</v>
      </c>
      <c r="B3130" s="46" t="s">
        <v>221</v>
      </c>
      <c r="C3130" s="47"/>
      <c r="D3130" s="47"/>
      <c r="E3130" s="125"/>
      <c r="F3130" s="47"/>
    </row>
    <row r="3131" spans="1:6" hidden="1" x14ac:dyDescent="0.25">
      <c r="A3131" s="51" t="s">
        <v>244</v>
      </c>
      <c r="B3131" s="46" t="s">
        <v>245</v>
      </c>
      <c r="C3131" s="47"/>
      <c r="D3131" s="47"/>
      <c r="E3131" s="125"/>
      <c r="F3131" s="47"/>
    </row>
    <row r="3132" spans="1:6" hidden="1" x14ac:dyDescent="0.25">
      <c r="A3132" s="51" t="s">
        <v>260</v>
      </c>
      <c r="B3132" s="46" t="s">
        <v>261</v>
      </c>
      <c r="C3132" s="47"/>
      <c r="D3132" s="47"/>
      <c r="E3132" s="125"/>
      <c r="F3132" s="47"/>
    </row>
    <row r="3133" spans="1:6" ht="25.5" hidden="1" x14ac:dyDescent="0.25">
      <c r="A3133" s="65" t="s">
        <v>387</v>
      </c>
      <c r="B3133" s="46" t="s">
        <v>388</v>
      </c>
      <c r="C3133" s="74"/>
      <c r="D3133" s="74"/>
      <c r="E3133" s="124"/>
      <c r="F3133" s="75" t="e">
        <f>+E3133/C3133*100</f>
        <v>#DIV/0!</v>
      </c>
    </row>
    <row r="3134" spans="1:6" hidden="1" x14ac:dyDescent="0.25">
      <c r="A3134" s="51" t="s">
        <v>394</v>
      </c>
      <c r="B3134" s="46" t="s">
        <v>395</v>
      </c>
      <c r="C3134" s="47"/>
      <c r="D3134" s="47"/>
      <c r="E3134" s="125"/>
      <c r="F3134" s="47"/>
    </row>
    <row r="3135" spans="1:6" ht="25.5" hidden="1" x14ac:dyDescent="0.25">
      <c r="A3135" s="65" t="s">
        <v>399</v>
      </c>
      <c r="B3135" s="46" t="s">
        <v>400</v>
      </c>
      <c r="C3135" s="74"/>
      <c r="D3135" s="74"/>
      <c r="E3135" s="124"/>
      <c r="F3135" s="75" t="e">
        <f>+E3135/C3135*100</f>
        <v>#DIV/0!</v>
      </c>
    </row>
    <row r="3136" spans="1:6" hidden="1" x14ac:dyDescent="0.25">
      <c r="A3136" s="51" t="s">
        <v>409</v>
      </c>
      <c r="B3136" s="46" t="s">
        <v>173</v>
      </c>
      <c r="C3136" s="47"/>
      <c r="D3136" s="47"/>
      <c r="E3136" s="125"/>
      <c r="F3136" s="47"/>
    </row>
    <row r="3137" spans="1:6" hidden="1" x14ac:dyDescent="0.25">
      <c r="A3137" s="51" t="s">
        <v>410</v>
      </c>
      <c r="B3137" s="46" t="s">
        <v>411</v>
      </c>
      <c r="C3137" s="47"/>
      <c r="D3137" s="47"/>
      <c r="E3137" s="125"/>
      <c r="F3137" s="47"/>
    </row>
    <row r="3138" spans="1:6" hidden="1" x14ac:dyDescent="0.25">
      <c r="A3138" s="51" t="s">
        <v>418</v>
      </c>
      <c r="B3138" s="46" t="s">
        <v>178</v>
      </c>
      <c r="C3138" s="47"/>
      <c r="D3138" s="47"/>
      <c r="E3138" s="125"/>
      <c r="F3138" s="47"/>
    </row>
    <row r="3139" spans="1:6" ht="25.5" hidden="1" x14ac:dyDescent="0.25">
      <c r="A3139" s="48" t="s">
        <v>152</v>
      </c>
      <c r="B3139" s="46" t="s">
        <v>499</v>
      </c>
      <c r="C3139" s="76"/>
      <c r="D3139" s="76"/>
      <c r="E3139" s="124"/>
      <c r="F3139" s="76"/>
    </row>
    <row r="3140" spans="1:6" hidden="1" x14ac:dyDescent="0.25">
      <c r="A3140" s="65" t="s">
        <v>358</v>
      </c>
      <c r="B3140" s="46" t="s">
        <v>359</v>
      </c>
      <c r="C3140" s="76"/>
      <c r="D3140" s="76"/>
      <c r="E3140" s="124"/>
      <c r="F3140" s="76"/>
    </row>
    <row r="3141" spans="1:6" hidden="1" x14ac:dyDescent="0.25">
      <c r="A3141" s="51" t="s">
        <v>370</v>
      </c>
      <c r="B3141" s="46" t="s">
        <v>371</v>
      </c>
      <c r="C3141" s="47"/>
      <c r="D3141" s="47"/>
      <c r="E3141" s="125"/>
      <c r="F3141" s="47"/>
    </row>
    <row r="3142" spans="1:6" ht="38.25" hidden="1" x14ac:dyDescent="0.25">
      <c r="A3142" s="72" t="s">
        <v>658</v>
      </c>
      <c r="B3142" s="73" t="s">
        <v>659</v>
      </c>
      <c r="C3142" s="60">
        <v>165935</v>
      </c>
      <c r="D3142" s="60"/>
      <c r="E3142" s="123"/>
      <c r="F3142" s="75">
        <f t="shared" ref="F3142:F3144" si="89">+E3142/C3142*100</f>
        <v>0</v>
      </c>
    </row>
    <row r="3143" spans="1:6" hidden="1" x14ac:dyDescent="0.25">
      <c r="A3143" s="48" t="s">
        <v>487</v>
      </c>
      <c r="B3143" s="46" t="s">
        <v>488</v>
      </c>
      <c r="C3143" s="74"/>
      <c r="D3143" s="74"/>
      <c r="E3143" s="124"/>
      <c r="F3143" s="75" t="e">
        <f t="shared" si="89"/>
        <v>#DIV/0!</v>
      </c>
    </row>
    <row r="3144" spans="1:6" hidden="1" x14ac:dyDescent="0.25">
      <c r="A3144" s="65" t="s">
        <v>216</v>
      </c>
      <c r="B3144" s="46" t="s">
        <v>217</v>
      </c>
      <c r="C3144" s="74"/>
      <c r="D3144" s="74"/>
      <c r="E3144" s="124"/>
      <c r="F3144" s="75" t="e">
        <f t="shared" si="89"/>
        <v>#DIV/0!</v>
      </c>
    </row>
    <row r="3145" spans="1:6" hidden="1" x14ac:dyDescent="0.25">
      <c r="A3145" s="51" t="s">
        <v>220</v>
      </c>
      <c r="B3145" s="46" t="s">
        <v>221</v>
      </c>
      <c r="C3145" s="47"/>
      <c r="D3145" s="47"/>
      <c r="E3145" s="125"/>
      <c r="F3145" s="47"/>
    </row>
    <row r="3146" spans="1:6" ht="25.5" hidden="1" x14ac:dyDescent="0.25">
      <c r="A3146" s="65" t="s">
        <v>399</v>
      </c>
      <c r="B3146" s="46" t="s">
        <v>400</v>
      </c>
      <c r="C3146" s="76"/>
      <c r="D3146" s="76"/>
      <c r="E3146" s="124"/>
      <c r="F3146" s="76"/>
    </row>
    <row r="3147" spans="1:6" hidden="1" x14ac:dyDescent="0.25">
      <c r="A3147" s="51" t="s">
        <v>409</v>
      </c>
      <c r="B3147" s="46" t="s">
        <v>173</v>
      </c>
      <c r="C3147" s="47"/>
      <c r="D3147" s="47"/>
      <c r="E3147" s="125"/>
      <c r="F3147" s="47"/>
    </row>
    <row r="3148" spans="1:6" hidden="1" x14ac:dyDescent="0.25">
      <c r="A3148" s="51" t="s">
        <v>412</v>
      </c>
      <c r="B3148" s="46" t="s">
        <v>174</v>
      </c>
      <c r="C3148" s="47"/>
      <c r="D3148" s="47"/>
      <c r="E3148" s="125"/>
      <c r="F3148" s="47"/>
    </row>
    <row r="3149" spans="1:6" ht="25.5" hidden="1" x14ac:dyDescent="0.25">
      <c r="A3149" s="65" t="s">
        <v>456</v>
      </c>
      <c r="B3149" s="46" t="s">
        <v>457</v>
      </c>
      <c r="C3149" s="74"/>
      <c r="D3149" s="74"/>
      <c r="E3149" s="124"/>
      <c r="F3149" s="75" t="e">
        <f>+E3149/C3149*100</f>
        <v>#DIV/0!</v>
      </c>
    </row>
    <row r="3150" spans="1:6" hidden="1" x14ac:dyDescent="0.25">
      <c r="A3150" s="51" t="s">
        <v>460</v>
      </c>
      <c r="B3150" s="46" t="s">
        <v>459</v>
      </c>
      <c r="C3150" s="47"/>
      <c r="D3150" s="47"/>
      <c r="E3150" s="125"/>
      <c r="F3150" s="47"/>
    </row>
    <row r="3151" spans="1:6" hidden="1" x14ac:dyDescent="0.25">
      <c r="A3151" s="51" t="s">
        <v>463</v>
      </c>
      <c r="B3151" s="46" t="s">
        <v>462</v>
      </c>
      <c r="C3151" s="47"/>
      <c r="D3151" s="47"/>
      <c r="E3151" s="125"/>
      <c r="F3151" s="47"/>
    </row>
    <row r="3152" spans="1:6" hidden="1" x14ac:dyDescent="0.25">
      <c r="A3152" s="48" t="s">
        <v>489</v>
      </c>
      <c r="B3152" s="46" t="s">
        <v>490</v>
      </c>
      <c r="C3152" s="74">
        <v>165935</v>
      </c>
      <c r="D3152" s="74"/>
      <c r="E3152" s="124"/>
      <c r="F3152" s="75">
        <f>+E3152/C3152*100</f>
        <v>0</v>
      </c>
    </row>
    <row r="3153" spans="1:6" hidden="1" x14ac:dyDescent="0.25">
      <c r="A3153" s="65" t="s">
        <v>193</v>
      </c>
      <c r="B3153" s="46" t="s">
        <v>194</v>
      </c>
      <c r="C3153" s="74">
        <v>20400</v>
      </c>
      <c r="D3153" s="74"/>
      <c r="E3153" s="124"/>
      <c r="F3153" s="75"/>
    </row>
    <row r="3154" spans="1:6" hidden="1" x14ac:dyDescent="0.25">
      <c r="A3154" s="51" t="s">
        <v>197</v>
      </c>
      <c r="B3154" s="46" t="s">
        <v>198</v>
      </c>
      <c r="C3154" s="47"/>
      <c r="D3154" s="47"/>
      <c r="E3154" s="125"/>
      <c r="F3154" s="47"/>
    </row>
    <row r="3155" spans="1:6" hidden="1" x14ac:dyDescent="0.25">
      <c r="A3155" s="51" t="s">
        <v>212</v>
      </c>
      <c r="B3155" s="46" t="s">
        <v>213</v>
      </c>
      <c r="C3155" s="47"/>
      <c r="D3155" s="47"/>
      <c r="E3155" s="125"/>
      <c r="F3155" s="47"/>
    </row>
    <row r="3156" spans="1:6" hidden="1" x14ac:dyDescent="0.25">
      <c r="A3156" s="65" t="s">
        <v>216</v>
      </c>
      <c r="B3156" s="46" t="s">
        <v>217</v>
      </c>
      <c r="C3156" s="74">
        <v>46125</v>
      </c>
      <c r="D3156" s="74"/>
      <c r="E3156" s="124"/>
      <c r="F3156" s="75">
        <f>+E3156/C3156*100</f>
        <v>0</v>
      </c>
    </row>
    <row r="3157" spans="1:6" hidden="1" x14ac:dyDescent="0.25">
      <c r="A3157" s="51" t="s">
        <v>220</v>
      </c>
      <c r="B3157" s="46" t="s">
        <v>221</v>
      </c>
      <c r="C3157" s="47"/>
      <c r="D3157" s="47"/>
      <c r="E3157" s="125"/>
      <c r="F3157" s="47"/>
    </row>
    <row r="3158" spans="1:6" hidden="1" x14ac:dyDescent="0.25">
      <c r="A3158" s="51" t="s">
        <v>224</v>
      </c>
      <c r="B3158" s="46" t="s">
        <v>225</v>
      </c>
      <c r="C3158" s="47"/>
      <c r="D3158" s="47"/>
      <c r="E3158" s="125"/>
      <c r="F3158" s="47"/>
    </row>
    <row r="3159" spans="1:6" hidden="1" x14ac:dyDescent="0.25">
      <c r="A3159" s="51" t="s">
        <v>226</v>
      </c>
      <c r="B3159" s="46" t="s">
        <v>227</v>
      </c>
      <c r="C3159" s="47"/>
      <c r="D3159" s="47"/>
      <c r="E3159" s="125"/>
      <c r="F3159" s="47"/>
    </row>
    <row r="3160" spans="1:6" hidden="1" x14ac:dyDescent="0.25">
      <c r="A3160" s="51" t="s">
        <v>230</v>
      </c>
      <c r="B3160" s="46" t="s">
        <v>231</v>
      </c>
      <c r="C3160" s="47"/>
      <c r="D3160" s="47"/>
      <c r="E3160" s="125"/>
      <c r="F3160" s="47"/>
    </row>
    <row r="3161" spans="1:6" hidden="1" x14ac:dyDescent="0.25">
      <c r="A3161" s="51" t="s">
        <v>244</v>
      </c>
      <c r="B3161" s="46" t="s">
        <v>245</v>
      </c>
      <c r="C3161" s="47"/>
      <c r="D3161" s="47"/>
      <c r="E3161" s="125"/>
      <c r="F3161" s="47"/>
    </row>
    <row r="3162" spans="1:6" hidden="1" x14ac:dyDescent="0.25">
      <c r="A3162" s="51" t="s">
        <v>248</v>
      </c>
      <c r="B3162" s="46" t="s">
        <v>249</v>
      </c>
      <c r="C3162" s="47"/>
      <c r="D3162" s="47"/>
      <c r="E3162" s="125"/>
      <c r="F3162" s="47"/>
    </row>
    <row r="3163" spans="1:6" hidden="1" x14ac:dyDescent="0.25">
      <c r="A3163" s="51" t="s">
        <v>252</v>
      </c>
      <c r="B3163" s="46" t="s">
        <v>253</v>
      </c>
      <c r="C3163" s="47"/>
      <c r="D3163" s="47"/>
      <c r="E3163" s="125"/>
      <c r="F3163" s="47"/>
    </row>
    <row r="3164" spans="1:6" hidden="1" x14ac:dyDescent="0.25">
      <c r="A3164" s="51" t="s">
        <v>256</v>
      </c>
      <c r="B3164" s="46" t="s">
        <v>257</v>
      </c>
      <c r="C3164" s="47"/>
      <c r="D3164" s="47"/>
      <c r="E3164" s="125"/>
      <c r="F3164" s="47"/>
    </row>
    <row r="3165" spans="1:6" hidden="1" x14ac:dyDescent="0.25">
      <c r="A3165" s="51" t="s">
        <v>260</v>
      </c>
      <c r="B3165" s="46" t="s">
        <v>261</v>
      </c>
      <c r="C3165" s="47"/>
      <c r="D3165" s="47"/>
      <c r="E3165" s="125"/>
      <c r="F3165" s="47"/>
    </row>
    <row r="3166" spans="1:6" hidden="1" x14ac:dyDescent="0.25">
      <c r="A3166" s="51" t="s">
        <v>264</v>
      </c>
      <c r="B3166" s="46" t="s">
        <v>263</v>
      </c>
      <c r="C3166" s="47"/>
      <c r="D3166" s="47"/>
      <c r="E3166" s="125"/>
      <c r="F3166" s="47"/>
    </row>
    <row r="3167" spans="1:6" hidden="1" x14ac:dyDescent="0.25">
      <c r="A3167" s="51" t="s">
        <v>271</v>
      </c>
      <c r="B3167" s="46" t="s">
        <v>272</v>
      </c>
      <c r="C3167" s="47"/>
      <c r="D3167" s="47"/>
      <c r="E3167" s="125"/>
      <c r="F3167" s="47"/>
    </row>
    <row r="3168" spans="1:6" hidden="1" x14ac:dyDescent="0.25">
      <c r="A3168" s="65" t="s">
        <v>280</v>
      </c>
      <c r="B3168" s="46" t="s">
        <v>281</v>
      </c>
      <c r="C3168" s="74"/>
      <c r="D3168" s="74"/>
      <c r="E3168" s="126"/>
      <c r="F3168" s="76"/>
    </row>
    <row r="3169" spans="1:6" ht="25.5" hidden="1" x14ac:dyDescent="0.25">
      <c r="A3169" s="65" t="s">
        <v>399</v>
      </c>
      <c r="B3169" s="46" t="s">
        <v>400</v>
      </c>
      <c r="C3169" s="74">
        <v>99410</v>
      </c>
      <c r="D3169" s="76"/>
      <c r="E3169" s="124"/>
      <c r="F3169" s="76"/>
    </row>
    <row r="3170" spans="1:6" hidden="1" x14ac:dyDescent="0.25">
      <c r="A3170" s="51" t="s">
        <v>418</v>
      </c>
      <c r="B3170" s="46" t="s">
        <v>178</v>
      </c>
      <c r="C3170" s="47"/>
      <c r="D3170" s="47"/>
      <c r="E3170" s="125"/>
      <c r="F3170" s="47"/>
    </row>
    <row r="3171" spans="1:6" hidden="1" x14ac:dyDescent="0.25">
      <c r="A3171" s="48" t="s">
        <v>498</v>
      </c>
      <c r="B3171" s="46" t="s">
        <v>497</v>
      </c>
      <c r="C3171" s="74"/>
      <c r="D3171" s="74"/>
      <c r="E3171" s="124"/>
      <c r="F3171" s="75" t="e">
        <f t="shared" ref="F3171:F3172" si="90">+E3171/C3171*100</f>
        <v>#DIV/0!</v>
      </c>
    </row>
    <row r="3172" spans="1:6" hidden="1" x14ac:dyDescent="0.25">
      <c r="A3172" s="65" t="s">
        <v>193</v>
      </c>
      <c r="B3172" s="46" t="s">
        <v>194</v>
      </c>
      <c r="C3172" s="74"/>
      <c r="D3172" s="74"/>
      <c r="E3172" s="124"/>
      <c r="F3172" s="75" t="e">
        <f t="shared" si="90"/>
        <v>#DIV/0!</v>
      </c>
    </row>
    <row r="3173" spans="1:6" hidden="1" x14ac:dyDescent="0.25">
      <c r="A3173" s="51" t="s">
        <v>197</v>
      </c>
      <c r="B3173" s="46" t="s">
        <v>198</v>
      </c>
      <c r="C3173" s="47"/>
      <c r="D3173" s="47"/>
      <c r="E3173" s="125"/>
      <c r="F3173" s="47"/>
    </row>
    <row r="3174" spans="1:6" hidden="1" x14ac:dyDescent="0.25">
      <c r="A3174" s="51" t="s">
        <v>212</v>
      </c>
      <c r="B3174" s="46" t="s">
        <v>213</v>
      </c>
      <c r="C3174" s="47"/>
      <c r="D3174" s="47"/>
      <c r="E3174" s="125"/>
      <c r="F3174" s="47"/>
    </row>
    <row r="3175" spans="1:6" hidden="1" x14ac:dyDescent="0.25">
      <c r="A3175" s="65" t="s">
        <v>216</v>
      </c>
      <c r="B3175" s="46" t="s">
        <v>217</v>
      </c>
      <c r="C3175" s="74"/>
      <c r="D3175" s="74"/>
      <c r="E3175" s="124"/>
      <c r="F3175" s="75" t="e">
        <f>+E3175/C3175*100</f>
        <v>#DIV/0!</v>
      </c>
    </row>
    <row r="3176" spans="1:6" hidden="1" x14ac:dyDescent="0.25">
      <c r="A3176" s="51" t="s">
        <v>220</v>
      </c>
      <c r="B3176" s="46" t="s">
        <v>221</v>
      </c>
      <c r="C3176" s="47"/>
      <c r="D3176" s="47"/>
      <c r="E3176" s="125"/>
      <c r="F3176" s="47"/>
    </row>
    <row r="3177" spans="1:6" hidden="1" x14ac:dyDescent="0.25">
      <c r="A3177" s="51" t="s">
        <v>248</v>
      </c>
      <c r="B3177" s="46" t="s">
        <v>249</v>
      </c>
      <c r="C3177" s="47"/>
      <c r="D3177" s="47"/>
      <c r="E3177" s="125"/>
      <c r="F3177" s="47"/>
    </row>
    <row r="3178" spans="1:6" hidden="1" x14ac:dyDescent="0.25">
      <c r="A3178" s="51" t="s">
        <v>260</v>
      </c>
      <c r="B3178" s="46" t="s">
        <v>261</v>
      </c>
      <c r="C3178" s="47"/>
      <c r="D3178" s="47"/>
      <c r="E3178" s="125"/>
      <c r="F3178" s="47"/>
    </row>
    <row r="3179" spans="1:6" ht="25.5" hidden="1" x14ac:dyDescent="0.25">
      <c r="A3179" s="72" t="s">
        <v>660</v>
      </c>
      <c r="B3179" s="73" t="s">
        <v>661</v>
      </c>
      <c r="C3179" s="60">
        <v>363000</v>
      </c>
      <c r="D3179" s="60"/>
      <c r="E3179" s="123"/>
      <c r="F3179" s="75">
        <f t="shared" ref="F3179:F3181" si="91">+E3179/C3179*100</f>
        <v>0</v>
      </c>
    </row>
    <row r="3180" spans="1:6" hidden="1" x14ac:dyDescent="0.25">
      <c r="A3180" s="48" t="s">
        <v>481</v>
      </c>
      <c r="B3180" s="46" t="s">
        <v>480</v>
      </c>
      <c r="C3180" s="74">
        <v>363000</v>
      </c>
      <c r="D3180" s="74"/>
      <c r="E3180" s="124"/>
      <c r="F3180" s="75">
        <f t="shared" si="91"/>
        <v>0</v>
      </c>
    </row>
    <row r="3181" spans="1:6" hidden="1" x14ac:dyDescent="0.25">
      <c r="A3181" s="65" t="s">
        <v>216</v>
      </c>
      <c r="B3181" s="46" t="s">
        <v>217</v>
      </c>
      <c r="C3181" s="74">
        <v>326000</v>
      </c>
      <c r="D3181" s="74"/>
      <c r="E3181" s="124"/>
      <c r="F3181" s="75">
        <f t="shared" si="91"/>
        <v>0</v>
      </c>
    </row>
    <row r="3182" spans="1:6" hidden="1" x14ac:dyDescent="0.25">
      <c r="A3182" s="51" t="s">
        <v>220</v>
      </c>
      <c r="B3182" s="46" t="s">
        <v>221</v>
      </c>
      <c r="C3182" s="47"/>
      <c r="D3182" s="47"/>
      <c r="E3182" s="125"/>
      <c r="F3182" s="47"/>
    </row>
    <row r="3183" spans="1:6" hidden="1" x14ac:dyDescent="0.25">
      <c r="A3183" s="51" t="s">
        <v>224</v>
      </c>
      <c r="B3183" s="46" t="s">
        <v>225</v>
      </c>
      <c r="C3183" s="47"/>
      <c r="D3183" s="47"/>
      <c r="E3183" s="125"/>
      <c r="F3183" s="47"/>
    </row>
    <row r="3184" spans="1:6" hidden="1" x14ac:dyDescent="0.25">
      <c r="A3184" s="51" t="s">
        <v>230</v>
      </c>
      <c r="B3184" s="46" t="s">
        <v>231</v>
      </c>
      <c r="C3184" s="47"/>
      <c r="D3184" s="47"/>
      <c r="E3184" s="125"/>
      <c r="F3184" s="47"/>
    </row>
    <row r="3185" spans="1:6" hidden="1" x14ac:dyDescent="0.25">
      <c r="A3185" s="51" t="s">
        <v>234</v>
      </c>
      <c r="B3185" s="46" t="s">
        <v>235</v>
      </c>
      <c r="C3185" s="47"/>
      <c r="D3185" s="47"/>
      <c r="E3185" s="125"/>
      <c r="F3185" s="47"/>
    </row>
    <row r="3186" spans="1:6" ht="25.5" hidden="1" x14ac:dyDescent="0.25">
      <c r="A3186" s="51" t="s">
        <v>236</v>
      </c>
      <c r="B3186" s="46" t="s">
        <v>237</v>
      </c>
      <c r="C3186" s="47"/>
      <c r="D3186" s="47"/>
      <c r="E3186" s="125"/>
      <c r="F3186" s="47"/>
    </row>
    <row r="3187" spans="1:6" hidden="1" x14ac:dyDescent="0.25">
      <c r="A3187" s="51" t="s">
        <v>244</v>
      </c>
      <c r="B3187" s="46" t="s">
        <v>245</v>
      </c>
      <c r="C3187" s="47"/>
      <c r="D3187" s="47"/>
      <c r="E3187" s="125"/>
      <c r="F3187" s="47"/>
    </row>
    <row r="3188" spans="1:6" hidden="1" x14ac:dyDescent="0.25">
      <c r="A3188" s="51" t="s">
        <v>248</v>
      </c>
      <c r="B3188" s="46" t="s">
        <v>249</v>
      </c>
      <c r="C3188" s="47"/>
      <c r="D3188" s="47"/>
      <c r="E3188" s="125"/>
      <c r="F3188" s="47"/>
    </row>
    <row r="3189" spans="1:6" hidden="1" x14ac:dyDescent="0.25">
      <c r="A3189" s="51" t="s">
        <v>252</v>
      </c>
      <c r="B3189" s="46" t="s">
        <v>253</v>
      </c>
      <c r="C3189" s="47"/>
      <c r="D3189" s="47"/>
      <c r="E3189" s="125"/>
      <c r="F3189" s="47"/>
    </row>
    <row r="3190" spans="1:6" hidden="1" x14ac:dyDescent="0.25">
      <c r="A3190" s="51" t="s">
        <v>256</v>
      </c>
      <c r="B3190" s="46" t="s">
        <v>257</v>
      </c>
      <c r="C3190" s="47"/>
      <c r="D3190" s="47"/>
      <c r="E3190" s="125"/>
      <c r="F3190" s="47"/>
    </row>
    <row r="3191" spans="1:6" hidden="1" x14ac:dyDescent="0.25">
      <c r="A3191" s="51" t="s">
        <v>258</v>
      </c>
      <c r="B3191" s="46" t="s">
        <v>259</v>
      </c>
      <c r="C3191" s="47"/>
      <c r="D3191" s="47"/>
      <c r="E3191" s="125"/>
      <c r="F3191" s="47"/>
    </row>
    <row r="3192" spans="1:6" hidden="1" x14ac:dyDescent="0.25">
      <c r="A3192" s="51" t="s">
        <v>260</v>
      </c>
      <c r="B3192" s="46" t="s">
        <v>261</v>
      </c>
      <c r="C3192" s="47"/>
      <c r="D3192" s="47"/>
      <c r="E3192" s="125"/>
      <c r="F3192" s="47"/>
    </row>
    <row r="3193" spans="1:6" hidden="1" x14ac:dyDescent="0.25">
      <c r="A3193" s="51" t="s">
        <v>264</v>
      </c>
      <c r="B3193" s="46" t="s">
        <v>263</v>
      </c>
      <c r="C3193" s="47"/>
      <c r="D3193" s="47"/>
      <c r="E3193" s="125"/>
      <c r="F3193" s="47"/>
    </row>
    <row r="3194" spans="1:6" hidden="1" x14ac:dyDescent="0.25">
      <c r="A3194" s="51" t="s">
        <v>271</v>
      </c>
      <c r="B3194" s="46" t="s">
        <v>272</v>
      </c>
      <c r="C3194" s="47"/>
      <c r="D3194" s="47"/>
      <c r="E3194" s="125"/>
      <c r="F3194" s="47"/>
    </row>
    <row r="3195" spans="1:6" hidden="1" x14ac:dyDescent="0.25">
      <c r="A3195" s="51" t="s">
        <v>273</v>
      </c>
      <c r="B3195" s="46" t="s">
        <v>274</v>
      </c>
      <c r="C3195" s="47"/>
      <c r="D3195" s="47"/>
      <c r="E3195" s="125"/>
      <c r="F3195" s="47"/>
    </row>
    <row r="3196" spans="1:6" ht="25.5" hidden="1" x14ac:dyDescent="0.25">
      <c r="A3196" s="65" t="s">
        <v>399</v>
      </c>
      <c r="B3196" s="46" t="s">
        <v>400</v>
      </c>
      <c r="C3196" s="74">
        <v>37000</v>
      </c>
      <c r="D3196" s="74"/>
      <c r="E3196" s="124"/>
      <c r="F3196" s="75">
        <f>+E3196/C3196*100</f>
        <v>0</v>
      </c>
    </row>
    <row r="3197" spans="1:6" hidden="1" x14ac:dyDescent="0.25">
      <c r="A3197" s="51" t="s">
        <v>409</v>
      </c>
      <c r="B3197" s="46" t="s">
        <v>173</v>
      </c>
      <c r="C3197" s="47"/>
      <c r="D3197" s="47"/>
      <c r="E3197" s="125"/>
      <c r="F3197" s="47"/>
    </row>
    <row r="3198" spans="1:6" hidden="1" x14ac:dyDescent="0.25">
      <c r="A3198" s="51" t="s">
        <v>415</v>
      </c>
      <c r="B3198" s="46" t="s">
        <v>416</v>
      </c>
      <c r="C3198" s="47"/>
      <c r="D3198" s="47"/>
      <c r="E3198" s="125"/>
      <c r="F3198" s="47"/>
    </row>
    <row r="3199" spans="1:6" hidden="1" x14ac:dyDescent="0.25">
      <c r="A3199" s="51" t="s">
        <v>418</v>
      </c>
      <c r="B3199" s="46" t="s">
        <v>178</v>
      </c>
      <c r="C3199" s="47"/>
      <c r="D3199" s="47"/>
      <c r="E3199" s="125"/>
      <c r="F3199" s="47"/>
    </row>
    <row r="3200" spans="1:6" ht="38.25" hidden="1" x14ac:dyDescent="0.25">
      <c r="A3200" s="72" t="s">
        <v>662</v>
      </c>
      <c r="B3200" s="73" t="s">
        <v>663</v>
      </c>
      <c r="C3200" s="60">
        <v>69816</v>
      </c>
      <c r="D3200" s="60"/>
      <c r="E3200" s="123"/>
      <c r="F3200" s="75">
        <f t="shared" ref="F3200:F3202" si="92">+E3200/C3200*100</f>
        <v>0</v>
      </c>
    </row>
    <row r="3201" spans="1:6" hidden="1" x14ac:dyDescent="0.25">
      <c r="A3201" s="48" t="s">
        <v>481</v>
      </c>
      <c r="B3201" s="46" t="s">
        <v>480</v>
      </c>
      <c r="C3201" s="74">
        <v>69816</v>
      </c>
      <c r="D3201" s="74"/>
      <c r="E3201" s="124"/>
      <c r="F3201" s="75">
        <f t="shared" si="92"/>
        <v>0</v>
      </c>
    </row>
    <row r="3202" spans="1:6" hidden="1" x14ac:dyDescent="0.25">
      <c r="A3202" s="65" t="s">
        <v>216</v>
      </c>
      <c r="B3202" s="46" t="s">
        <v>217</v>
      </c>
      <c r="C3202" s="74">
        <v>69816</v>
      </c>
      <c r="D3202" s="74"/>
      <c r="E3202" s="124"/>
      <c r="F3202" s="75">
        <f t="shared" si="92"/>
        <v>0</v>
      </c>
    </row>
    <row r="3203" spans="1:6" hidden="1" x14ac:dyDescent="0.25">
      <c r="A3203" s="51" t="s">
        <v>220</v>
      </c>
      <c r="B3203" s="46" t="s">
        <v>221</v>
      </c>
      <c r="C3203" s="47"/>
      <c r="D3203" s="47"/>
      <c r="E3203" s="125"/>
      <c r="F3203" s="47"/>
    </row>
    <row r="3204" spans="1:6" hidden="1" x14ac:dyDescent="0.25">
      <c r="A3204" s="51" t="s">
        <v>256</v>
      </c>
      <c r="B3204" s="46" t="s">
        <v>257</v>
      </c>
      <c r="C3204" s="47"/>
      <c r="D3204" s="47"/>
      <c r="E3204" s="125"/>
      <c r="F3204" s="47"/>
    </row>
    <row r="3205" spans="1:6" hidden="1" x14ac:dyDescent="0.25">
      <c r="A3205" s="51" t="s">
        <v>258</v>
      </c>
      <c r="B3205" s="46" t="s">
        <v>259</v>
      </c>
      <c r="C3205" s="47"/>
      <c r="D3205" s="47"/>
      <c r="E3205" s="125"/>
      <c r="F3205" s="47"/>
    </row>
    <row r="3206" spans="1:6" ht="25.5" hidden="1" x14ac:dyDescent="0.25">
      <c r="A3206" s="65" t="s">
        <v>399</v>
      </c>
      <c r="B3206" s="46" t="s">
        <v>400</v>
      </c>
      <c r="C3206" s="74"/>
      <c r="D3206" s="74"/>
      <c r="E3206" s="124"/>
      <c r="F3206" s="75" t="e">
        <f>+E3206/C3206*100</f>
        <v>#DIV/0!</v>
      </c>
    </row>
    <row r="3207" spans="1:6" hidden="1" x14ac:dyDescent="0.25">
      <c r="A3207" s="51" t="s">
        <v>415</v>
      </c>
      <c r="B3207" s="46" t="s">
        <v>416</v>
      </c>
      <c r="C3207" s="47"/>
      <c r="D3207" s="47"/>
      <c r="E3207" s="125"/>
      <c r="F3207" s="47"/>
    </row>
    <row r="3208" spans="1:6" ht="25.5" hidden="1" x14ac:dyDescent="0.25">
      <c r="A3208" s="72" t="s">
        <v>664</v>
      </c>
      <c r="B3208" s="73" t="s">
        <v>665</v>
      </c>
      <c r="C3208" s="60">
        <v>7500000</v>
      </c>
      <c r="D3208" s="60"/>
      <c r="E3208" s="123"/>
      <c r="F3208" s="75">
        <f t="shared" ref="F3208:F3210" si="93">+E3208/C3208*100</f>
        <v>0</v>
      </c>
    </row>
    <row r="3209" spans="1:6" hidden="1" x14ac:dyDescent="0.25">
      <c r="A3209" s="48" t="s">
        <v>481</v>
      </c>
      <c r="B3209" s="46" t="s">
        <v>480</v>
      </c>
      <c r="C3209" s="122">
        <v>7500000</v>
      </c>
      <c r="D3209" s="74"/>
      <c r="E3209" s="124"/>
      <c r="F3209" s="75">
        <f t="shared" si="93"/>
        <v>0</v>
      </c>
    </row>
    <row r="3210" spans="1:6" hidden="1" x14ac:dyDescent="0.25">
      <c r="A3210" s="65" t="s">
        <v>216</v>
      </c>
      <c r="B3210" s="46" t="s">
        <v>217</v>
      </c>
      <c r="C3210" s="74"/>
      <c r="D3210" s="74"/>
      <c r="E3210" s="124"/>
      <c r="F3210" s="75" t="e">
        <f t="shared" si="93"/>
        <v>#DIV/0!</v>
      </c>
    </row>
    <row r="3211" spans="1:6" hidden="1" x14ac:dyDescent="0.25">
      <c r="A3211" s="51" t="s">
        <v>248</v>
      </c>
      <c r="B3211" s="46" t="s">
        <v>249</v>
      </c>
      <c r="C3211" s="47"/>
      <c r="D3211" s="47"/>
      <c r="E3211" s="125"/>
      <c r="F3211" s="47"/>
    </row>
    <row r="3212" spans="1:6" hidden="1" x14ac:dyDescent="0.25">
      <c r="A3212" s="51" t="s">
        <v>252</v>
      </c>
      <c r="B3212" s="46" t="s">
        <v>253</v>
      </c>
      <c r="C3212" s="47"/>
      <c r="D3212" s="47"/>
      <c r="E3212" s="125"/>
      <c r="F3212" s="47"/>
    </row>
    <row r="3213" spans="1:6" hidden="1" x14ac:dyDescent="0.25">
      <c r="A3213" s="51" t="s">
        <v>256</v>
      </c>
      <c r="B3213" s="46" t="s">
        <v>257</v>
      </c>
      <c r="C3213" s="47"/>
      <c r="D3213" s="47"/>
      <c r="E3213" s="125"/>
      <c r="F3213" s="47"/>
    </row>
    <row r="3214" spans="1:6" ht="25.5" hidden="1" x14ac:dyDescent="0.25">
      <c r="A3214" s="65" t="s">
        <v>399</v>
      </c>
      <c r="B3214" s="46" t="s">
        <v>400</v>
      </c>
      <c r="C3214" s="74"/>
      <c r="D3214" s="74"/>
      <c r="E3214" s="124"/>
      <c r="F3214" s="75" t="e">
        <f>+E3214/C3214*100</f>
        <v>#DIV/0!</v>
      </c>
    </row>
    <row r="3215" spans="1:6" hidden="1" x14ac:dyDescent="0.25">
      <c r="A3215" s="51" t="s">
        <v>404</v>
      </c>
      <c r="B3215" s="46" t="s">
        <v>169</v>
      </c>
      <c r="C3215" s="47"/>
      <c r="D3215" s="47"/>
      <c r="E3215" s="125"/>
      <c r="F3215" s="47"/>
    </row>
    <row r="3216" spans="1:6" ht="25.5" hidden="1" x14ac:dyDescent="0.25">
      <c r="A3216" s="65" t="s">
        <v>456</v>
      </c>
      <c r="B3216" s="46" t="s">
        <v>457</v>
      </c>
      <c r="C3216" s="122">
        <v>7500000</v>
      </c>
      <c r="D3216" s="74"/>
      <c r="E3216" s="124"/>
      <c r="F3216" s="75">
        <f>+E3216/C3216*100</f>
        <v>0</v>
      </c>
    </row>
    <row r="3217" spans="1:6" hidden="1" x14ac:dyDescent="0.25">
      <c r="A3217" s="51" t="s">
        <v>460</v>
      </c>
      <c r="B3217" s="46" t="s">
        <v>459</v>
      </c>
      <c r="C3217" s="47"/>
      <c r="D3217" s="47"/>
      <c r="E3217" s="125"/>
      <c r="F3217" s="47"/>
    </row>
    <row r="3218" spans="1:6" ht="25.5" hidden="1" x14ac:dyDescent="0.25">
      <c r="A3218" s="48" t="s">
        <v>666</v>
      </c>
      <c r="B3218" s="46" t="s">
        <v>667</v>
      </c>
      <c r="C3218" s="76"/>
      <c r="D3218" s="76"/>
      <c r="E3218" s="124"/>
      <c r="F3218" s="76"/>
    </row>
    <row r="3219" spans="1:6" hidden="1" x14ac:dyDescent="0.25">
      <c r="A3219" s="65" t="s">
        <v>216</v>
      </c>
      <c r="B3219" s="46" t="s">
        <v>217</v>
      </c>
      <c r="C3219" s="76"/>
      <c r="D3219" s="76"/>
      <c r="E3219" s="124"/>
      <c r="F3219" s="76"/>
    </row>
    <row r="3220" spans="1:6" hidden="1" x14ac:dyDescent="0.25">
      <c r="A3220" s="51" t="s">
        <v>256</v>
      </c>
      <c r="B3220" s="46" t="s">
        <v>257</v>
      </c>
      <c r="C3220" s="47"/>
      <c r="D3220" s="47"/>
      <c r="E3220" s="125"/>
      <c r="F3220" s="47"/>
    </row>
    <row r="3221" spans="1:6" s="167" customFormat="1" ht="25.5" x14ac:dyDescent="0.25">
      <c r="A3221" s="144" t="s">
        <v>668</v>
      </c>
      <c r="B3221" s="143" t="s">
        <v>669</v>
      </c>
      <c r="C3221" s="165">
        <v>8304767</v>
      </c>
      <c r="D3221" s="166"/>
      <c r="E3221" s="123"/>
      <c r="F3221" s="124">
        <f t="shared" ref="F3221:F3223" si="94">+E3221/C3221*100</f>
        <v>0</v>
      </c>
    </row>
    <row r="3222" spans="1:6" hidden="1" x14ac:dyDescent="0.25">
      <c r="A3222" s="145" t="s">
        <v>502</v>
      </c>
      <c r="B3222" s="146" t="s">
        <v>503</v>
      </c>
      <c r="C3222" s="74">
        <v>1022523</v>
      </c>
      <c r="D3222" s="74"/>
      <c r="E3222" s="124"/>
      <c r="F3222" s="75">
        <f t="shared" si="94"/>
        <v>0</v>
      </c>
    </row>
    <row r="3223" spans="1:6" hidden="1" x14ac:dyDescent="0.25">
      <c r="A3223" s="147" t="s">
        <v>193</v>
      </c>
      <c r="B3223" s="146" t="s">
        <v>194</v>
      </c>
      <c r="C3223" s="74">
        <v>37786</v>
      </c>
      <c r="D3223" s="74"/>
      <c r="E3223" s="124"/>
      <c r="F3223" s="75">
        <f t="shared" si="94"/>
        <v>0</v>
      </c>
    </row>
    <row r="3224" spans="1:6" hidden="1" x14ac:dyDescent="0.25">
      <c r="A3224" s="148" t="s">
        <v>197</v>
      </c>
      <c r="B3224" s="146" t="s">
        <v>198</v>
      </c>
      <c r="C3224" s="47"/>
      <c r="D3224" s="47"/>
      <c r="E3224" s="125"/>
      <c r="F3224" s="47"/>
    </row>
    <row r="3225" spans="1:6" hidden="1" x14ac:dyDescent="0.25">
      <c r="A3225" s="148" t="s">
        <v>212</v>
      </c>
      <c r="B3225" s="146" t="s">
        <v>213</v>
      </c>
      <c r="C3225" s="47"/>
      <c r="D3225" s="47"/>
      <c r="E3225" s="125"/>
      <c r="F3225" s="47"/>
    </row>
    <row r="3226" spans="1:6" hidden="1" x14ac:dyDescent="0.25">
      <c r="A3226" s="147" t="s">
        <v>216</v>
      </c>
      <c r="B3226" s="146" t="s">
        <v>217</v>
      </c>
      <c r="C3226" s="74">
        <v>487649</v>
      </c>
      <c r="D3226" s="74"/>
      <c r="E3226" s="124"/>
      <c r="F3226" s="75">
        <f>+E3226/C3226*100</f>
        <v>0</v>
      </c>
    </row>
    <row r="3227" spans="1:6" hidden="1" x14ac:dyDescent="0.25">
      <c r="A3227" s="148" t="s">
        <v>220</v>
      </c>
      <c r="B3227" s="146" t="s">
        <v>221</v>
      </c>
      <c r="C3227" s="47"/>
      <c r="D3227" s="47"/>
      <c r="E3227" s="125"/>
      <c r="F3227" s="47"/>
    </row>
    <row r="3228" spans="1:6" ht="25.5" hidden="1" x14ac:dyDescent="0.25">
      <c r="A3228" s="148" t="s">
        <v>222</v>
      </c>
      <c r="B3228" s="146" t="s">
        <v>223</v>
      </c>
      <c r="C3228" s="47"/>
      <c r="D3228" s="47"/>
      <c r="E3228" s="125"/>
      <c r="F3228" s="47"/>
    </row>
    <row r="3229" spans="1:6" hidden="1" x14ac:dyDescent="0.25">
      <c r="A3229" s="148" t="s">
        <v>224</v>
      </c>
      <c r="B3229" s="146" t="s">
        <v>225</v>
      </c>
      <c r="C3229" s="47"/>
      <c r="D3229" s="47"/>
      <c r="E3229" s="125"/>
      <c r="F3229" s="47"/>
    </row>
    <row r="3230" spans="1:6" hidden="1" x14ac:dyDescent="0.25">
      <c r="A3230" s="148" t="s">
        <v>230</v>
      </c>
      <c r="B3230" s="146" t="s">
        <v>231</v>
      </c>
      <c r="C3230" s="47"/>
      <c r="D3230" s="47"/>
      <c r="E3230" s="125"/>
      <c r="F3230" s="47"/>
    </row>
    <row r="3231" spans="1:6" hidden="1" x14ac:dyDescent="0.25">
      <c r="A3231" s="148" t="s">
        <v>234</v>
      </c>
      <c r="B3231" s="146" t="s">
        <v>235</v>
      </c>
      <c r="C3231" s="47"/>
      <c r="D3231" s="47"/>
      <c r="E3231" s="125"/>
      <c r="F3231" s="47"/>
    </row>
    <row r="3232" spans="1:6" hidden="1" x14ac:dyDescent="0.25">
      <c r="A3232" s="148" t="s">
        <v>244</v>
      </c>
      <c r="B3232" s="146" t="s">
        <v>245</v>
      </c>
      <c r="C3232" s="47"/>
      <c r="D3232" s="47"/>
      <c r="E3232" s="125"/>
      <c r="F3232" s="47"/>
    </row>
    <row r="3233" spans="1:6" hidden="1" x14ac:dyDescent="0.25">
      <c r="A3233" s="148" t="s">
        <v>248</v>
      </c>
      <c r="B3233" s="146" t="s">
        <v>249</v>
      </c>
      <c r="C3233" s="47"/>
      <c r="D3233" s="47"/>
      <c r="E3233" s="125"/>
      <c r="F3233" s="47"/>
    </row>
    <row r="3234" spans="1:6" hidden="1" x14ac:dyDescent="0.25">
      <c r="A3234" s="148" t="s">
        <v>250</v>
      </c>
      <c r="B3234" s="146" t="s">
        <v>251</v>
      </c>
      <c r="C3234" s="47"/>
      <c r="D3234" s="47"/>
      <c r="E3234" s="125"/>
      <c r="F3234" s="47"/>
    </row>
    <row r="3235" spans="1:6" hidden="1" x14ac:dyDescent="0.25">
      <c r="A3235" s="148" t="s">
        <v>252</v>
      </c>
      <c r="B3235" s="146" t="s">
        <v>253</v>
      </c>
      <c r="C3235" s="47"/>
      <c r="D3235" s="47"/>
      <c r="E3235" s="125"/>
      <c r="F3235" s="47"/>
    </row>
    <row r="3236" spans="1:6" hidden="1" x14ac:dyDescent="0.25">
      <c r="A3236" s="148" t="s">
        <v>256</v>
      </c>
      <c r="B3236" s="146" t="s">
        <v>257</v>
      </c>
      <c r="C3236" s="47"/>
      <c r="D3236" s="47"/>
      <c r="E3236" s="125"/>
      <c r="F3236" s="47"/>
    </row>
    <row r="3237" spans="1:6" hidden="1" x14ac:dyDescent="0.25">
      <c r="A3237" s="148" t="s">
        <v>260</v>
      </c>
      <c r="B3237" s="146" t="s">
        <v>261</v>
      </c>
      <c r="C3237" s="47"/>
      <c r="D3237" s="47"/>
      <c r="E3237" s="125"/>
      <c r="F3237" s="47"/>
    </row>
    <row r="3238" spans="1:6" hidden="1" x14ac:dyDescent="0.25">
      <c r="A3238" s="148" t="s">
        <v>264</v>
      </c>
      <c r="B3238" s="146" t="s">
        <v>263</v>
      </c>
      <c r="C3238" s="47"/>
      <c r="D3238" s="47"/>
      <c r="E3238" s="125"/>
      <c r="F3238" s="47"/>
    </row>
    <row r="3239" spans="1:6" ht="25.5" hidden="1" x14ac:dyDescent="0.25">
      <c r="A3239" s="148" t="s">
        <v>267</v>
      </c>
      <c r="B3239" s="146" t="s">
        <v>268</v>
      </c>
      <c r="C3239" s="47"/>
      <c r="D3239" s="47"/>
      <c r="E3239" s="125"/>
      <c r="F3239" s="47"/>
    </row>
    <row r="3240" spans="1:6" hidden="1" x14ac:dyDescent="0.25">
      <c r="A3240" s="148" t="s">
        <v>271</v>
      </c>
      <c r="B3240" s="146" t="s">
        <v>272</v>
      </c>
      <c r="C3240" s="47"/>
      <c r="D3240" s="47"/>
      <c r="E3240" s="125"/>
      <c r="F3240" s="47"/>
    </row>
    <row r="3241" spans="1:6" hidden="1" x14ac:dyDescent="0.25">
      <c r="A3241" s="148" t="s">
        <v>275</v>
      </c>
      <c r="B3241" s="146" t="s">
        <v>276</v>
      </c>
      <c r="C3241" s="47"/>
      <c r="D3241" s="47"/>
      <c r="E3241" s="125"/>
      <c r="F3241" s="47"/>
    </row>
    <row r="3242" spans="1:6" hidden="1" x14ac:dyDescent="0.25">
      <c r="A3242" s="147" t="s">
        <v>298</v>
      </c>
      <c r="B3242" s="146" t="s">
        <v>299</v>
      </c>
      <c r="C3242" s="74">
        <v>12827</v>
      </c>
      <c r="D3242" s="74"/>
      <c r="E3242" s="124"/>
      <c r="F3242" s="75">
        <f>+E3242/C3242*100</f>
        <v>0</v>
      </c>
    </row>
    <row r="3243" spans="1:6" ht="25.5" hidden="1" x14ac:dyDescent="0.25">
      <c r="A3243" s="148" t="s">
        <v>308</v>
      </c>
      <c r="B3243" s="146" t="s">
        <v>309</v>
      </c>
      <c r="C3243" s="47"/>
      <c r="D3243" s="47"/>
      <c r="E3243" s="125"/>
      <c r="F3243" s="47"/>
    </row>
    <row r="3244" spans="1:6" ht="25.5" hidden="1" x14ac:dyDescent="0.25">
      <c r="A3244" s="147" t="s">
        <v>313</v>
      </c>
      <c r="B3244" s="146" t="s">
        <v>314</v>
      </c>
      <c r="C3244" s="74">
        <v>83353</v>
      </c>
      <c r="D3244" s="74"/>
      <c r="E3244" s="124"/>
      <c r="F3244" s="75">
        <f>+E3244/C3244*100</f>
        <v>0</v>
      </c>
    </row>
    <row r="3245" spans="1:6" ht="25.5" hidden="1" x14ac:dyDescent="0.25">
      <c r="A3245" s="148" t="s">
        <v>338</v>
      </c>
      <c r="B3245" s="146" t="s">
        <v>82</v>
      </c>
      <c r="C3245" s="47"/>
      <c r="D3245" s="47"/>
      <c r="E3245" s="125"/>
      <c r="F3245" s="47"/>
    </row>
    <row r="3246" spans="1:6" ht="25.5" hidden="1" x14ac:dyDescent="0.25">
      <c r="A3246" s="148" t="s">
        <v>339</v>
      </c>
      <c r="B3246" s="146" t="s">
        <v>84</v>
      </c>
      <c r="C3246" s="47"/>
      <c r="D3246" s="47"/>
      <c r="E3246" s="125"/>
      <c r="F3246" s="47"/>
    </row>
    <row r="3247" spans="1:6" ht="25.5" hidden="1" x14ac:dyDescent="0.25">
      <c r="A3247" s="147" t="s">
        <v>399</v>
      </c>
      <c r="B3247" s="146" t="s">
        <v>400</v>
      </c>
      <c r="C3247" s="74">
        <v>400908</v>
      </c>
      <c r="D3247" s="74"/>
      <c r="E3247" s="124"/>
      <c r="F3247" s="75">
        <f>+E3247/C3247*100</f>
        <v>0</v>
      </c>
    </row>
    <row r="3248" spans="1:6" hidden="1" x14ac:dyDescent="0.25">
      <c r="A3248" s="148" t="s">
        <v>404</v>
      </c>
      <c r="B3248" s="146" t="s">
        <v>169</v>
      </c>
      <c r="C3248" s="47"/>
      <c r="D3248" s="47"/>
      <c r="E3248" s="125"/>
      <c r="F3248" s="47"/>
    </row>
    <row r="3249" spans="1:6" hidden="1" x14ac:dyDescent="0.25">
      <c r="A3249" s="148" t="s">
        <v>413</v>
      </c>
      <c r="B3249" s="146" t="s">
        <v>414</v>
      </c>
      <c r="C3249" s="47"/>
      <c r="D3249" s="47"/>
      <c r="E3249" s="125"/>
      <c r="F3249" s="47"/>
    </row>
    <row r="3250" spans="1:6" hidden="1" x14ac:dyDescent="0.25">
      <c r="A3250" s="145" t="s">
        <v>670</v>
      </c>
      <c r="B3250" s="146" t="s">
        <v>671</v>
      </c>
      <c r="C3250" s="74">
        <v>7282244</v>
      </c>
      <c r="D3250" s="74"/>
      <c r="E3250" s="124"/>
      <c r="F3250" s="75">
        <f t="shared" ref="F3250:F3251" si="95">+E3250/C3250*100</f>
        <v>0</v>
      </c>
    </row>
    <row r="3251" spans="1:6" hidden="1" x14ac:dyDescent="0.25">
      <c r="A3251" s="147" t="s">
        <v>193</v>
      </c>
      <c r="B3251" s="146" t="s">
        <v>194</v>
      </c>
      <c r="C3251" s="74">
        <v>472553</v>
      </c>
      <c r="D3251" s="74"/>
      <c r="E3251" s="124"/>
      <c r="F3251" s="75">
        <f t="shared" si="95"/>
        <v>0</v>
      </c>
    </row>
    <row r="3252" spans="1:6" hidden="1" x14ac:dyDescent="0.25">
      <c r="A3252" s="148" t="s">
        <v>197</v>
      </c>
      <c r="B3252" s="146" t="s">
        <v>198</v>
      </c>
      <c r="C3252" s="47"/>
      <c r="D3252" s="47"/>
      <c r="E3252" s="125"/>
      <c r="F3252" s="47"/>
    </row>
    <row r="3253" spans="1:6" hidden="1" x14ac:dyDescent="0.25">
      <c r="A3253" s="148" t="s">
        <v>212</v>
      </c>
      <c r="B3253" s="146" t="s">
        <v>213</v>
      </c>
      <c r="C3253" s="47"/>
      <c r="D3253" s="47"/>
      <c r="E3253" s="125"/>
      <c r="F3253" s="47"/>
    </row>
    <row r="3254" spans="1:6" hidden="1" x14ac:dyDescent="0.25">
      <c r="A3254" s="147" t="s">
        <v>216</v>
      </c>
      <c r="B3254" s="146" t="s">
        <v>217</v>
      </c>
      <c r="C3254" s="74">
        <v>3380021</v>
      </c>
      <c r="D3254" s="74"/>
      <c r="E3254" s="124"/>
      <c r="F3254" s="75">
        <f>+E3254/C3254*100</f>
        <v>0</v>
      </c>
    </row>
    <row r="3255" spans="1:6" hidden="1" x14ac:dyDescent="0.25">
      <c r="A3255" s="148" t="s">
        <v>220</v>
      </c>
      <c r="B3255" s="146" t="s">
        <v>221</v>
      </c>
      <c r="C3255" s="47"/>
      <c r="D3255" s="47"/>
      <c r="E3255" s="125"/>
      <c r="F3255" s="47"/>
    </row>
    <row r="3256" spans="1:6" ht="25.5" hidden="1" x14ac:dyDescent="0.25">
      <c r="A3256" s="148" t="s">
        <v>222</v>
      </c>
      <c r="B3256" s="146" t="s">
        <v>223</v>
      </c>
      <c r="C3256" s="47"/>
      <c r="D3256" s="47"/>
      <c r="E3256" s="125"/>
      <c r="F3256" s="47"/>
    </row>
    <row r="3257" spans="1:6" hidden="1" x14ac:dyDescent="0.25">
      <c r="A3257" s="148" t="s">
        <v>224</v>
      </c>
      <c r="B3257" s="146" t="s">
        <v>225</v>
      </c>
      <c r="C3257" s="47"/>
      <c r="D3257" s="47"/>
      <c r="E3257" s="125"/>
      <c r="F3257" s="47"/>
    </row>
    <row r="3258" spans="1:6" hidden="1" x14ac:dyDescent="0.25">
      <c r="A3258" s="148" t="s">
        <v>230</v>
      </c>
      <c r="B3258" s="146" t="s">
        <v>231</v>
      </c>
      <c r="C3258" s="47"/>
      <c r="D3258" s="47"/>
      <c r="E3258" s="125"/>
      <c r="F3258" s="47"/>
    </row>
    <row r="3259" spans="1:6" hidden="1" x14ac:dyDescent="0.25">
      <c r="A3259" s="148" t="s">
        <v>234</v>
      </c>
      <c r="B3259" s="146" t="s">
        <v>235</v>
      </c>
      <c r="C3259" s="47"/>
      <c r="D3259" s="47"/>
      <c r="E3259" s="125"/>
      <c r="F3259" s="47"/>
    </row>
    <row r="3260" spans="1:6" hidden="1" x14ac:dyDescent="0.25">
      <c r="A3260" s="148" t="s">
        <v>244</v>
      </c>
      <c r="B3260" s="146" t="s">
        <v>245</v>
      </c>
      <c r="C3260" s="47"/>
      <c r="D3260" s="47"/>
      <c r="E3260" s="125"/>
      <c r="F3260" s="47"/>
    </row>
    <row r="3261" spans="1:6" hidden="1" x14ac:dyDescent="0.25">
      <c r="A3261" s="148" t="s">
        <v>248</v>
      </c>
      <c r="B3261" s="146" t="s">
        <v>249</v>
      </c>
      <c r="C3261" s="47"/>
      <c r="D3261" s="47"/>
      <c r="E3261" s="125"/>
      <c r="F3261" s="47"/>
    </row>
    <row r="3262" spans="1:6" hidden="1" x14ac:dyDescent="0.25">
      <c r="A3262" s="148" t="s">
        <v>250</v>
      </c>
      <c r="B3262" s="146" t="s">
        <v>251</v>
      </c>
      <c r="C3262" s="47"/>
      <c r="D3262" s="47"/>
      <c r="E3262" s="125"/>
      <c r="F3262" s="47"/>
    </row>
    <row r="3263" spans="1:6" hidden="1" x14ac:dyDescent="0.25">
      <c r="A3263" s="148" t="s">
        <v>252</v>
      </c>
      <c r="B3263" s="146" t="s">
        <v>253</v>
      </c>
      <c r="C3263" s="47"/>
      <c r="D3263" s="47"/>
      <c r="E3263" s="125"/>
      <c r="F3263" s="47"/>
    </row>
    <row r="3264" spans="1:6" hidden="1" x14ac:dyDescent="0.25">
      <c r="A3264" s="148" t="s">
        <v>256</v>
      </c>
      <c r="B3264" s="146" t="s">
        <v>257</v>
      </c>
      <c r="C3264" s="47"/>
      <c r="D3264" s="47"/>
      <c r="E3264" s="125"/>
      <c r="F3264" s="47"/>
    </row>
    <row r="3265" spans="1:6" hidden="1" x14ac:dyDescent="0.25">
      <c r="A3265" s="148" t="s">
        <v>260</v>
      </c>
      <c r="B3265" s="146" t="s">
        <v>261</v>
      </c>
      <c r="C3265" s="47"/>
      <c r="D3265" s="47"/>
      <c r="E3265" s="125"/>
      <c r="F3265" s="47"/>
    </row>
    <row r="3266" spans="1:6" hidden="1" x14ac:dyDescent="0.25">
      <c r="A3266" s="148" t="s">
        <v>264</v>
      </c>
      <c r="B3266" s="146" t="s">
        <v>263</v>
      </c>
      <c r="C3266" s="47"/>
      <c r="D3266" s="47"/>
      <c r="E3266" s="125"/>
      <c r="F3266" s="47"/>
    </row>
    <row r="3267" spans="1:6" ht="25.5" hidden="1" x14ac:dyDescent="0.25">
      <c r="A3267" s="148" t="s">
        <v>267</v>
      </c>
      <c r="B3267" s="146" t="s">
        <v>268</v>
      </c>
      <c r="C3267" s="47"/>
      <c r="D3267" s="47"/>
      <c r="E3267" s="125"/>
      <c r="F3267" s="47"/>
    </row>
    <row r="3268" spans="1:6" hidden="1" x14ac:dyDescent="0.25">
      <c r="A3268" s="148" t="s">
        <v>271</v>
      </c>
      <c r="B3268" s="146" t="s">
        <v>272</v>
      </c>
      <c r="C3268" s="47"/>
      <c r="D3268" s="47"/>
      <c r="E3268" s="125"/>
      <c r="F3268" s="47"/>
    </row>
    <row r="3269" spans="1:6" hidden="1" x14ac:dyDescent="0.25">
      <c r="A3269" s="148" t="s">
        <v>275</v>
      </c>
      <c r="B3269" s="146" t="s">
        <v>276</v>
      </c>
      <c r="C3269" s="47"/>
      <c r="D3269" s="47"/>
      <c r="E3269" s="125"/>
      <c r="F3269" s="47"/>
    </row>
    <row r="3270" spans="1:6" hidden="1" x14ac:dyDescent="0.25">
      <c r="A3270" s="147" t="s">
        <v>298</v>
      </c>
      <c r="B3270" s="146" t="s">
        <v>299</v>
      </c>
      <c r="C3270" s="74">
        <v>433028</v>
      </c>
      <c r="D3270" s="74"/>
      <c r="E3270" s="124"/>
      <c r="F3270" s="75">
        <f>+E3270/C3270*100</f>
        <v>0</v>
      </c>
    </row>
    <row r="3271" spans="1:6" ht="25.5" hidden="1" x14ac:dyDescent="0.25">
      <c r="A3271" s="148" t="s">
        <v>312</v>
      </c>
      <c r="B3271" s="146" t="s">
        <v>311</v>
      </c>
      <c r="C3271" s="47"/>
      <c r="D3271" s="47"/>
      <c r="E3271" s="125"/>
      <c r="F3271" s="47"/>
    </row>
    <row r="3272" spans="1:6" ht="25.5" hidden="1" x14ac:dyDescent="0.25">
      <c r="A3272" s="147" t="s">
        <v>313</v>
      </c>
      <c r="B3272" s="146" t="s">
        <v>314</v>
      </c>
      <c r="C3272" s="74">
        <v>472333</v>
      </c>
      <c r="D3272" s="74"/>
      <c r="E3272" s="124"/>
      <c r="F3272" s="75">
        <f>+E3272/C3272*100</f>
        <v>0</v>
      </c>
    </row>
    <row r="3273" spans="1:6" ht="25.5" hidden="1" x14ac:dyDescent="0.25">
      <c r="A3273" s="148" t="s">
        <v>340</v>
      </c>
      <c r="B3273" s="146" t="s">
        <v>86</v>
      </c>
      <c r="C3273" s="47"/>
      <c r="D3273" s="47"/>
      <c r="E3273" s="125"/>
      <c r="F3273" s="47"/>
    </row>
    <row r="3274" spans="1:6" ht="25.5" hidden="1" x14ac:dyDescent="0.25">
      <c r="A3274" s="148" t="s">
        <v>341</v>
      </c>
      <c r="B3274" s="146" t="s">
        <v>88</v>
      </c>
      <c r="C3274" s="47"/>
      <c r="D3274" s="47"/>
      <c r="E3274" s="125"/>
      <c r="F3274" s="47"/>
    </row>
    <row r="3275" spans="1:6" ht="25.5" hidden="1" x14ac:dyDescent="0.25">
      <c r="A3275" s="147" t="s">
        <v>399</v>
      </c>
      <c r="B3275" s="146" t="s">
        <v>400</v>
      </c>
      <c r="C3275" s="74">
        <v>2524309</v>
      </c>
      <c r="D3275" s="74"/>
      <c r="E3275" s="124"/>
      <c r="F3275" s="75">
        <f>+E3275/C3275*100</f>
        <v>0</v>
      </c>
    </row>
    <row r="3276" spans="1:6" hidden="1" x14ac:dyDescent="0.25">
      <c r="A3276" s="148" t="s">
        <v>404</v>
      </c>
      <c r="B3276" s="146" t="s">
        <v>169</v>
      </c>
      <c r="C3276" s="47"/>
      <c r="D3276" s="47"/>
      <c r="E3276" s="125"/>
      <c r="F3276" s="47"/>
    </row>
    <row r="3277" spans="1:6" hidden="1" x14ac:dyDescent="0.25">
      <c r="A3277" s="148" t="s">
        <v>413</v>
      </c>
      <c r="B3277" s="146" t="s">
        <v>414</v>
      </c>
      <c r="C3277" s="47"/>
      <c r="D3277" s="47"/>
      <c r="E3277" s="125"/>
      <c r="F3277" s="47"/>
    </row>
    <row r="3278" spans="1:6" ht="25.5" hidden="1" x14ac:dyDescent="0.25">
      <c r="A3278" s="72" t="s">
        <v>672</v>
      </c>
      <c r="B3278" s="73" t="s">
        <v>673</v>
      </c>
      <c r="C3278" s="60"/>
      <c r="D3278" s="60"/>
      <c r="E3278" s="123"/>
      <c r="F3278" s="75" t="e">
        <f t="shared" ref="F3278:F3280" si="96">+E3278/C3278*100</f>
        <v>#DIV/0!</v>
      </c>
    </row>
    <row r="3279" spans="1:6" hidden="1" x14ac:dyDescent="0.25">
      <c r="A3279" s="48" t="s">
        <v>502</v>
      </c>
      <c r="B3279" s="46" t="s">
        <v>503</v>
      </c>
      <c r="C3279" s="74"/>
      <c r="D3279" s="74"/>
      <c r="E3279" s="124"/>
      <c r="F3279" s="75" t="e">
        <f t="shared" si="96"/>
        <v>#DIV/0!</v>
      </c>
    </row>
    <row r="3280" spans="1:6" hidden="1" x14ac:dyDescent="0.25">
      <c r="A3280" s="65" t="s">
        <v>193</v>
      </c>
      <c r="B3280" s="46" t="s">
        <v>194</v>
      </c>
      <c r="C3280" s="74"/>
      <c r="D3280" s="74"/>
      <c r="E3280" s="124"/>
      <c r="F3280" s="75" t="e">
        <f t="shared" si="96"/>
        <v>#DIV/0!</v>
      </c>
    </row>
    <row r="3281" spans="1:6" hidden="1" x14ac:dyDescent="0.25">
      <c r="A3281" s="51" t="s">
        <v>197</v>
      </c>
      <c r="B3281" s="46" t="s">
        <v>198</v>
      </c>
      <c r="C3281" s="47"/>
      <c r="D3281" s="47"/>
      <c r="E3281" s="125"/>
      <c r="F3281" s="47"/>
    </row>
    <row r="3282" spans="1:6" hidden="1" x14ac:dyDescent="0.25">
      <c r="A3282" s="51" t="s">
        <v>207</v>
      </c>
      <c r="B3282" s="46" t="s">
        <v>206</v>
      </c>
      <c r="C3282" s="47"/>
      <c r="D3282" s="47"/>
      <c r="E3282" s="125"/>
      <c r="F3282" s="47"/>
    </row>
    <row r="3283" spans="1:6" hidden="1" x14ac:dyDescent="0.25">
      <c r="A3283" s="51" t="s">
        <v>212</v>
      </c>
      <c r="B3283" s="46" t="s">
        <v>213</v>
      </c>
      <c r="C3283" s="47"/>
      <c r="D3283" s="47"/>
      <c r="E3283" s="125"/>
      <c r="F3283" s="47"/>
    </row>
    <row r="3284" spans="1:6" hidden="1" x14ac:dyDescent="0.25">
      <c r="A3284" s="65" t="s">
        <v>216</v>
      </c>
      <c r="B3284" s="46" t="s">
        <v>217</v>
      </c>
      <c r="C3284" s="74"/>
      <c r="D3284" s="74"/>
      <c r="E3284" s="124"/>
      <c r="F3284" s="75" t="e">
        <f>+E3284/C3284*100</f>
        <v>#DIV/0!</v>
      </c>
    </row>
    <row r="3285" spans="1:6" hidden="1" x14ac:dyDescent="0.25">
      <c r="A3285" s="51" t="s">
        <v>220</v>
      </c>
      <c r="B3285" s="46" t="s">
        <v>221</v>
      </c>
      <c r="C3285" s="47"/>
      <c r="D3285" s="47"/>
      <c r="E3285" s="125"/>
      <c r="F3285" s="47"/>
    </row>
    <row r="3286" spans="1:6" ht="25.5" hidden="1" x14ac:dyDescent="0.25">
      <c r="A3286" s="51" t="s">
        <v>222</v>
      </c>
      <c r="B3286" s="46" t="s">
        <v>223</v>
      </c>
      <c r="C3286" s="47"/>
      <c r="D3286" s="47"/>
      <c r="E3286" s="125"/>
      <c r="F3286" s="47"/>
    </row>
    <row r="3287" spans="1:6" hidden="1" x14ac:dyDescent="0.25">
      <c r="A3287" s="51" t="s">
        <v>230</v>
      </c>
      <c r="B3287" s="46" t="s">
        <v>231</v>
      </c>
      <c r="C3287" s="47"/>
      <c r="D3287" s="47"/>
      <c r="E3287" s="125"/>
      <c r="F3287" s="47"/>
    </row>
    <row r="3288" spans="1:6" hidden="1" x14ac:dyDescent="0.25">
      <c r="A3288" s="51" t="s">
        <v>256</v>
      </c>
      <c r="B3288" s="46" t="s">
        <v>257</v>
      </c>
      <c r="C3288" s="47"/>
      <c r="D3288" s="47"/>
      <c r="E3288" s="125"/>
      <c r="F3288" s="47"/>
    </row>
    <row r="3289" spans="1:6" ht="25.5" hidden="1" x14ac:dyDescent="0.25">
      <c r="A3289" s="65" t="s">
        <v>399</v>
      </c>
      <c r="B3289" s="46" t="s">
        <v>400</v>
      </c>
      <c r="C3289" s="74"/>
      <c r="D3289" s="74"/>
      <c r="E3289" s="124"/>
      <c r="F3289" s="75" t="e">
        <f>+E3289/C3289*100</f>
        <v>#DIV/0!</v>
      </c>
    </row>
    <row r="3290" spans="1:6" hidden="1" x14ac:dyDescent="0.25">
      <c r="A3290" s="51" t="s">
        <v>409</v>
      </c>
      <c r="B3290" s="46" t="s">
        <v>173</v>
      </c>
      <c r="C3290" s="47"/>
      <c r="D3290" s="47"/>
      <c r="E3290" s="125"/>
      <c r="F3290" s="47"/>
    </row>
    <row r="3291" spans="1:6" hidden="1" x14ac:dyDescent="0.25">
      <c r="A3291" s="48" t="s">
        <v>674</v>
      </c>
      <c r="B3291" s="46" t="s">
        <v>675</v>
      </c>
      <c r="C3291" s="74"/>
      <c r="D3291" s="74"/>
      <c r="E3291" s="124"/>
      <c r="F3291" s="75" t="e">
        <f t="shared" ref="F3291:F3292" si="97">+E3291/C3291*100</f>
        <v>#DIV/0!</v>
      </c>
    </row>
    <row r="3292" spans="1:6" hidden="1" x14ac:dyDescent="0.25">
      <c r="A3292" s="65" t="s">
        <v>193</v>
      </c>
      <c r="B3292" s="46" t="s">
        <v>194</v>
      </c>
      <c r="C3292" s="74"/>
      <c r="D3292" s="74"/>
      <c r="E3292" s="124"/>
      <c r="F3292" s="75" t="e">
        <f t="shared" si="97"/>
        <v>#DIV/0!</v>
      </c>
    </row>
    <row r="3293" spans="1:6" hidden="1" x14ac:dyDescent="0.25">
      <c r="A3293" s="51" t="s">
        <v>197</v>
      </c>
      <c r="B3293" s="46" t="s">
        <v>198</v>
      </c>
      <c r="C3293" s="47"/>
      <c r="D3293" s="47"/>
      <c r="E3293" s="125"/>
      <c r="F3293" s="47"/>
    </row>
    <row r="3294" spans="1:6" hidden="1" x14ac:dyDescent="0.25">
      <c r="A3294" s="51" t="s">
        <v>207</v>
      </c>
      <c r="B3294" s="46" t="s">
        <v>206</v>
      </c>
      <c r="C3294" s="47"/>
      <c r="D3294" s="47"/>
      <c r="E3294" s="125"/>
      <c r="F3294" s="47"/>
    </row>
    <row r="3295" spans="1:6" hidden="1" x14ac:dyDescent="0.25">
      <c r="A3295" s="51" t="s">
        <v>212</v>
      </c>
      <c r="B3295" s="46" t="s">
        <v>213</v>
      </c>
      <c r="C3295" s="47"/>
      <c r="D3295" s="47"/>
      <c r="E3295" s="125"/>
      <c r="F3295" s="47"/>
    </row>
    <row r="3296" spans="1:6" hidden="1" x14ac:dyDescent="0.25">
      <c r="A3296" s="65" t="s">
        <v>216</v>
      </c>
      <c r="B3296" s="46" t="s">
        <v>217</v>
      </c>
      <c r="C3296" s="74"/>
      <c r="D3296" s="74"/>
      <c r="E3296" s="124"/>
      <c r="F3296" s="75" t="e">
        <f>+E3296/C3296*100</f>
        <v>#DIV/0!</v>
      </c>
    </row>
    <row r="3297" spans="1:6" hidden="1" x14ac:dyDescent="0.25">
      <c r="A3297" s="51" t="s">
        <v>220</v>
      </c>
      <c r="B3297" s="46" t="s">
        <v>221</v>
      </c>
      <c r="C3297" s="47"/>
      <c r="D3297" s="47"/>
      <c r="E3297" s="125"/>
      <c r="F3297" s="47"/>
    </row>
    <row r="3298" spans="1:6" ht="25.5" hidden="1" x14ac:dyDescent="0.25">
      <c r="A3298" s="51" t="s">
        <v>222</v>
      </c>
      <c r="B3298" s="46" t="s">
        <v>223</v>
      </c>
      <c r="C3298" s="47"/>
      <c r="D3298" s="47"/>
      <c r="E3298" s="125"/>
      <c r="F3298" s="47"/>
    </row>
    <row r="3299" spans="1:6" hidden="1" x14ac:dyDescent="0.25">
      <c r="A3299" s="51" t="s">
        <v>230</v>
      </c>
      <c r="B3299" s="46" t="s">
        <v>231</v>
      </c>
      <c r="C3299" s="47"/>
      <c r="D3299" s="47"/>
      <c r="E3299" s="125"/>
      <c r="F3299" s="47"/>
    </row>
    <row r="3300" spans="1:6" hidden="1" x14ac:dyDescent="0.25">
      <c r="A3300" s="51" t="s">
        <v>256</v>
      </c>
      <c r="B3300" s="46" t="s">
        <v>257</v>
      </c>
      <c r="C3300" s="47"/>
      <c r="D3300" s="47"/>
      <c r="E3300" s="125"/>
      <c r="F3300" s="47"/>
    </row>
    <row r="3301" spans="1:6" ht="25.5" hidden="1" x14ac:dyDescent="0.25">
      <c r="A3301" s="65" t="s">
        <v>399</v>
      </c>
      <c r="B3301" s="46" t="s">
        <v>400</v>
      </c>
      <c r="C3301" s="74"/>
      <c r="D3301" s="74"/>
      <c r="E3301" s="124"/>
      <c r="F3301" s="75" t="e">
        <f>+E3301/C3301*100</f>
        <v>#DIV/0!</v>
      </c>
    </row>
    <row r="3302" spans="1:6" hidden="1" x14ac:dyDescent="0.25">
      <c r="A3302" s="51" t="s">
        <v>409</v>
      </c>
      <c r="B3302" s="46" t="s">
        <v>173</v>
      </c>
      <c r="C3302" s="47"/>
      <c r="D3302" s="47"/>
      <c r="E3302" s="125"/>
      <c r="F3302" s="47"/>
    </row>
    <row r="3303" spans="1:6" s="167" customFormat="1" ht="38.25" x14ac:dyDescent="0.25">
      <c r="A3303" s="144" t="s">
        <v>540</v>
      </c>
      <c r="B3303" s="143" t="s">
        <v>541</v>
      </c>
      <c r="C3303" s="165">
        <v>6247432</v>
      </c>
      <c r="D3303" s="166"/>
      <c r="E3303" s="123"/>
      <c r="F3303" s="124">
        <f>+E3303/C3303*100</f>
        <v>0</v>
      </c>
    </row>
    <row r="3304" spans="1:6" x14ac:dyDescent="0.25">
      <c r="A3304" s="145" t="s">
        <v>481</v>
      </c>
      <c r="B3304" s="146" t="s">
        <v>480</v>
      </c>
      <c r="C3304" s="74">
        <v>6247432</v>
      </c>
      <c r="D3304" s="76"/>
      <c r="E3304" s="124"/>
      <c r="F3304" s="76"/>
    </row>
    <row r="3305" spans="1:6" x14ac:dyDescent="0.25">
      <c r="A3305" s="147" t="s">
        <v>216</v>
      </c>
      <c r="B3305" s="146" t="s">
        <v>217</v>
      </c>
      <c r="C3305" s="74">
        <v>1373037</v>
      </c>
      <c r="D3305" s="76"/>
      <c r="E3305" s="124"/>
      <c r="F3305" s="76"/>
    </row>
    <row r="3306" spans="1:6" x14ac:dyDescent="0.25">
      <c r="A3306" s="148" t="s">
        <v>250</v>
      </c>
      <c r="B3306" s="146" t="s">
        <v>251</v>
      </c>
      <c r="C3306" s="47"/>
      <c r="D3306" s="47"/>
      <c r="E3306" s="125"/>
      <c r="F3306" s="47"/>
    </row>
    <row r="3307" spans="1:6" x14ac:dyDescent="0.25">
      <c r="A3307" s="148" t="s">
        <v>252</v>
      </c>
      <c r="B3307" s="146" t="s">
        <v>253</v>
      </c>
      <c r="C3307" s="47"/>
      <c r="D3307" s="47"/>
      <c r="E3307" s="125"/>
      <c r="F3307" s="47"/>
    </row>
    <row r="3308" spans="1:6" x14ac:dyDescent="0.25">
      <c r="A3308" s="148" t="s">
        <v>256</v>
      </c>
      <c r="B3308" s="146" t="s">
        <v>257</v>
      </c>
      <c r="C3308" s="47"/>
      <c r="D3308" s="47"/>
      <c r="E3308" s="125"/>
      <c r="F3308" s="47"/>
    </row>
    <row r="3309" spans="1:6" x14ac:dyDescent="0.25">
      <c r="A3309" s="148" t="s">
        <v>260</v>
      </c>
      <c r="B3309" s="146" t="s">
        <v>261</v>
      </c>
      <c r="C3309" s="47"/>
      <c r="D3309" s="47"/>
      <c r="E3309" s="125"/>
      <c r="F3309" s="47"/>
    </row>
    <row r="3310" spans="1:6" ht="25.5" x14ac:dyDescent="0.25">
      <c r="A3310" s="147" t="s">
        <v>313</v>
      </c>
      <c r="B3310" s="146" t="s">
        <v>314</v>
      </c>
      <c r="C3310" s="74">
        <v>1323</v>
      </c>
      <c r="D3310" s="76"/>
      <c r="E3310" s="124"/>
      <c r="F3310" s="76"/>
    </row>
    <row r="3311" spans="1:6" ht="25.5" x14ac:dyDescent="0.25">
      <c r="A3311" s="148" t="s">
        <v>338</v>
      </c>
      <c r="B3311" s="146" t="s">
        <v>82</v>
      </c>
      <c r="C3311" s="74"/>
      <c r="D3311" s="47"/>
      <c r="E3311" s="125"/>
      <c r="F3311" s="47"/>
    </row>
    <row r="3312" spans="1:6" ht="25.5" x14ac:dyDescent="0.25">
      <c r="A3312" s="147" t="s">
        <v>399</v>
      </c>
      <c r="B3312" s="146" t="s">
        <v>400</v>
      </c>
      <c r="C3312" s="74">
        <v>4873072</v>
      </c>
      <c r="D3312" s="76"/>
      <c r="E3312" s="124"/>
      <c r="F3312" s="76"/>
    </row>
    <row r="3313" spans="1:6" x14ac:dyDescent="0.25">
      <c r="A3313" s="148" t="s">
        <v>404</v>
      </c>
      <c r="B3313" s="146" t="s">
        <v>169</v>
      </c>
      <c r="C3313" s="74"/>
      <c r="D3313" s="47"/>
      <c r="E3313" s="125"/>
      <c r="F3313" s="47"/>
    </row>
    <row r="3314" spans="1:6" x14ac:dyDescent="0.25">
      <c r="A3314" s="148" t="s">
        <v>413</v>
      </c>
      <c r="B3314" s="146" t="s">
        <v>414</v>
      </c>
      <c r="C3314" s="47"/>
      <c r="D3314" s="47"/>
      <c r="E3314" s="125"/>
      <c r="F3314" s="47"/>
    </row>
    <row r="3315" spans="1:6" ht="25.5" x14ac:dyDescent="0.25">
      <c r="A3315" s="145" t="s">
        <v>676</v>
      </c>
      <c r="B3315" s="146" t="s">
        <v>677</v>
      </c>
      <c r="C3315" s="74"/>
      <c r="D3315" s="74"/>
      <c r="E3315" s="124"/>
      <c r="F3315" s="75" t="e">
        <f t="shared" ref="F3315:F3316" si="98">+E3315/C3315*100</f>
        <v>#DIV/0!</v>
      </c>
    </row>
    <row r="3316" spans="1:6" x14ac:dyDescent="0.25">
      <c r="A3316" s="147" t="s">
        <v>216</v>
      </c>
      <c r="B3316" s="146" t="s">
        <v>217</v>
      </c>
      <c r="C3316" s="74"/>
      <c r="D3316" s="74"/>
      <c r="E3316" s="124"/>
      <c r="F3316" s="75" t="e">
        <f t="shared" si="98"/>
        <v>#DIV/0!</v>
      </c>
    </row>
    <row r="3317" spans="1:6" x14ac:dyDescent="0.25">
      <c r="A3317" s="148" t="s">
        <v>250</v>
      </c>
      <c r="B3317" s="146" t="s">
        <v>251</v>
      </c>
      <c r="C3317" s="47"/>
      <c r="D3317" s="47"/>
      <c r="E3317" s="125"/>
      <c r="F3317" s="47"/>
    </row>
    <row r="3318" spans="1:6" x14ac:dyDescent="0.25">
      <c r="A3318" s="148" t="s">
        <v>252</v>
      </c>
      <c r="B3318" s="146" t="s">
        <v>253</v>
      </c>
      <c r="C3318" s="47"/>
      <c r="D3318" s="47"/>
      <c r="E3318" s="125"/>
      <c r="F3318" s="47"/>
    </row>
    <row r="3319" spans="1:6" x14ac:dyDescent="0.25">
      <c r="A3319" s="148" t="s">
        <v>256</v>
      </c>
      <c r="B3319" s="146" t="s">
        <v>257</v>
      </c>
      <c r="C3319" s="47"/>
      <c r="D3319" s="47"/>
      <c r="E3319" s="125"/>
      <c r="F3319" s="47"/>
    </row>
    <row r="3320" spans="1:6" x14ac:dyDescent="0.25">
      <c r="A3320" s="148" t="s">
        <v>260</v>
      </c>
      <c r="B3320" s="146" t="s">
        <v>261</v>
      </c>
      <c r="C3320" s="47"/>
      <c r="D3320" s="47"/>
      <c r="E3320" s="125"/>
      <c r="F3320" s="47"/>
    </row>
    <row r="3321" spans="1:6" ht="25.5" x14ac:dyDescent="0.25">
      <c r="A3321" s="147" t="s">
        <v>313</v>
      </c>
      <c r="B3321" s="146" t="s">
        <v>314</v>
      </c>
      <c r="C3321" s="74"/>
      <c r="D3321" s="74"/>
      <c r="E3321" s="124"/>
      <c r="F3321" s="75" t="e">
        <f>+E3321/C3321*100</f>
        <v>#DIV/0!</v>
      </c>
    </row>
    <row r="3322" spans="1:6" ht="25.5" x14ac:dyDescent="0.25">
      <c r="A3322" s="148" t="s">
        <v>340</v>
      </c>
      <c r="B3322" s="146" t="s">
        <v>86</v>
      </c>
      <c r="C3322" s="47"/>
      <c r="D3322" s="47"/>
      <c r="E3322" s="125"/>
      <c r="F3322" s="47"/>
    </row>
    <row r="3323" spans="1:6" ht="25.5" x14ac:dyDescent="0.25">
      <c r="A3323" s="148" t="s">
        <v>341</v>
      </c>
      <c r="B3323" s="146" t="s">
        <v>88</v>
      </c>
      <c r="C3323" s="47"/>
      <c r="D3323" s="47"/>
      <c r="E3323" s="125"/>
      <c r="F3323" s="47"/>
    </row>
    <row r="3324" spans="1:6" ht="25.5" x14ac:dyDescent="0.25">
      <c r="A3324" s="147" t="s">
        <v>399</v>
      </c>
      <c r="B3324" s="146" t="s">
        <v>400</v>
      </c>
      <c r="C3324" s="74"/>
      <c r="D3324" s="74"/>
      <c r="E3324" s="124"/>
      <c r="F3324" s="75" t="e">
        <f>+E3324/C3324*100</f>
        <v>#DIV/0!</v>
      </c>
    </row>
    <row r="3325" spans="1:6" x14ac:dyDescent="0.25">
      <c r="A3325" s="148" t="s">
        <v>404</v>
      </c>
      <c r="B3325" s="146" t="s">
        <v>169</v>
      </c>
      <c r="C3325" s="47"/>
      <c r="D3325" s="47"/>
      <c r="E3325" s="125"/>
      <c r="F3325" s="47"/>
    </row>
    <row r="3326" spans="1:6" x14ac:dyDescent="0.25">
      <c r="A3326" s="148" t="s">
        <v>413</v>
      </c>
      <c r="B3326" s="146" t="s">
        <v>414</v>
      </c>
      <c r="C3326" s="47"/>
      <c r="D3326" s="47"/>
      <c r="E3326" s="125"/>
      <c r="F3326" s="47"/>
    </row>
    <row r="3327" spans="1:6" s="167" customFormat="1" ht="38.25" x14ac:dyDescent="0.25">
      <c r="A3327" s="144" t="s">
        <v>542</v>
      </c>
      <c r="B3327" s="143" t="s">
        <v>543</v>
      </c>
      <c r="C3327" s="165">
        <v>61053319</v>
      </c>
      <c r="D3327" s="166"/>
      <c r="E3327" s="123"/>
      <c r="F3327" s="124">
        <f>+E3327/C3327*100</f>
        <v>0</v>
      </c>
    </row>
    <row r="3328" spans="1:6" x14ac:dyDescent="0.25">
      <c r="A3328" s="145" t="s">
        <v>544</v>
      </c>
      <c r="B3328" s="146" t="s">
        <v>545</v>
      </c>
      <c r="C3328" s="74"/>
      <c r="D3328" s="74"/>
      <c r="E3328" s="126"/>
      <c r="F3328" s="76"/>
    </row>
    <row r="3329" spans="1:6" x14ac:dyDescent="0.25">
      <c r="A3329" s="147" t="s">
        <v>216</v>
      </c>
      <c r="B3329" s="146" t="s">
        <v>217</v>
      </c>
      <c r="C3329" s="74"/>
      <c r="D3329" s="74"/>
      <c r="E3329" s="126"/>
      <c r="F3329" s="76"/>
    </row>
    <row r="3330" spans="1:6" ht="25.5" x14ac:dyDescent="0.25">
      <c r="A3330" s="147" t="s">
        <v>399</v>
      </c>
      <c r="B3330" s="146" t="s">
        <v>400</v>
      </c>
      <c r="C3330" s="74"/>
      <c r="D3330" s="74"/>
      <c r="E3330" s="126"/>
      <c r="F3330" s="76"/>
    </row>
    <row r="3331" spans="1:6" x14ac:dyDescent="0.25">
      <c r="A3331" s="145" t="s">
        <v>678</v>
      </c>
      <c r="B3331" s="146" t="s">
        <v>679</v>
      </c>
      <c r="C3331" s="74">
        <v>61053319</v>
      </c>
      <c r="D3331" s="76"/>
      <c r="E3331" s="124"/>
      <c r="F3331" s="76"/>
    </row>
    <row r="3332" spans="1:6" x14ac:dyDescent="0.25">
      <c r="A3332" s="147" t="s">
        <v>216</v>
      </c>
      <c r="B3332" s="146" t="s">
        <v>217</v>
      </c>
      <c r="C3332" s="74">
        <v>2067168</v>
      </c>
      <c r="D3332" s="76"/>
      <c r="E3332" s="124"/>
      <c r="F3332" s="76"/>
    </row>
    <row r="3333" spans="1:6" x14ac:dyDescent="0.25">
      <c r="A3333" s="148" t="s">
        <v>248</v>
      </c>
      <c r="B3333" s="146" t="s">
        <v>249</v>
      </c>
      <c r="C3333" s="74"/>
      <c r="D3333" s="47"/>
      <c r="E3333" s="125"/>
      <c r="F3333" s="47"/>
    </row>
    <row r="3334" spans="1:6" x14ac:dyDescent="0.25">
      <c r="A3334" s="148" t="s">
        <v>256</v>
      </c>
      <c r="B3334" s="146" t="s">
        <v>257</v>
      </c>
      <c r="C3334" s="74"/>
      <c r="D3334" s="47"/>
      <c r="E3334" s="125"/>
      <c r="F3334" s="47"/>
    </row>
    <row r="3335" spans="1:6" ht="25.5" x14ac:dyDescent="0.25">
      <c r="A3335" s="147" t="s">
        <v>399</v>
      </c>
      <c r="B3335" s="146" t="s">
        <v>400</v>
      </c>
      <c r="C3335" s="74">
        <v>58986151</v>
      </c>
      <c r="D3335" s="76"/>
      <c r="E3335" s="124"/>
      <c r="F3335" s="76"/>
    </row>
    <row r="3336" spans="1:6" x14ac:dyDescent="0.25">
      <c r="A3336" s="148" t="s">
        <v>404</v>
      </c>
      <c r="B3336" s="146" t="s">
        <v>169</v>
      </c>
      <c r="C3336" s="47"/>
      <c r="D3336" s="47"/>
      <c r="E3336" s="125"/>
      <c r="F3336" s="47"/>
    </row>
    <row r="3337" spans="1:6" x14ac:dyDescent="0.25">
      <c r="A3337" s="148" t="s">
        <v>413</v>
      </c>
      <c r="B3337" s="146" t="s">
        <v>414</v>
      </c>
      <c r="C3337" s="47"/>
      <c r="D3337" s="47"/>
      <c r="E3337" s="125"/>
      <c r="F3337" s="47"/>
    </row>
    <row r="3338" spans="1:6" ht="25.5" x14ac:dyDescent="0.25">
      <c r="A3338" s="72" t="s">
        <v>680</v>
      </c>
      <c r="B3338" s="73" t="s">
        <v>681</v>
      </c>
      <c r="C3338" s="60">
        <v>5076376</v>
      </c>
      <c r="D3338" s="60"/>
      <c r="E3338" s="123"/>
      <c r="F3338" s="75">
        <f t="shared" ref="F3338:F3339" si="99">+E3338/C3338*100</f>
        <v>0</v>
      </c>
    </row>
    <row r="3339" spans="1:6" x14ac:dyDescent="0.25">
      <c r="A3339" s="48" t="s">
        <v>544</v>
      </c>
      <c r="B3339" s="46" t="s">
        <v>545</v>
      </c>
      <c r="C3339" s="74">
        <v>5076376</v>
      </c>
      <c r="D3339" s="74"/>
      <c r="E3339" s="124"/>
      <c r="F3339" s="75">
        <f t="shared" si="99"/>
        <v>0</v>
      </c>
    </row>
    <row r="3340" spans="1:6" x14ac:dyDescent="0.25">
      <c r="A3340" s="65" t="s">
        <v>193</v>
      </c>
      <c r="B3340" s="46" t="s">
        <v>194</v>
      </c>
      <c r="C3340" s="74">
        <v>388416</v>
      </c>
      <c r="D3340" s="76"/>
      <c r="E3340" s="124"/>
      <c r="F3340" s="76"/>
    </row>
    <row r="3341" spans="1:6" x14ac:dyDescent="0.25">
      <c r="A3341" s="51" t="s">
        <v>197</v>
      </c>
      <c r="B3341" s="46" t="s">
        <v>198</v>
      </c>
      <c r="C3341" s="47"/>
      <c r="D3341" s="47"/>
      <c r="E3341" s="125"/>
      <c r="F3341" s="47"/>
    </row>
    <row r="3342" spans="1:6" x14ac:dyDescent="0.25">
      <c r="A3342" s="51" t="s">
        <v>212</v>
      </c>
      <c r="B3342" s="46" t="s">
        <v>213</v>
      </c>
      <c r="C3342" s="47"/>
      <c r="D3342" s="47"/>
      <c r="E3342" s="125"/>
      <c r="F3342" s="47"/>
    </row>
    <row r="3343" spans="1:6" x14ac:dyDescent="0.25">
      <c r="A3343" s="65" t="s">
        <v>216</v>
      </c>
      <c r="B3343" s="46" t="s">
        <v>217</v>
      </c>
      <c r="C3343" s="74">
        <v>366530</v>
      </c>
      <c r="D3343" s="74"/>
      <c r="E3343" s="124"/>
      <c r="F3343" s="75">
        <f>+E3343/C3343*100</f>
        <v>0</v>
      </c>
    </row>
    <row r="3344" spans="1:6" ht="25.5" x14ac:dyDescent="0.25">
      <c r="A3344" s="51" t="s">
        <v>222</v>
      </c>
      <c r="B3344" s="46" t="s">
        <v>223</v>
      </c>
      <c r="C3344" s="47"/>
      <c r="D3344" s="47"/>
      <c r="E3344" s="125"/>
      <c r="F3344" s="47"/>
    </row>
    <row r="3345" spans="1:6" x14ac:dyDescent="0.25">
      <c r="A3345" s="51" t="s">
        <v>248</v>
      </c>
      <c r="B3345" s="46" t="s">
        <v>249</v>
      </c>
      <c r="C3345" s="47"/>
      <c r="D3345" s="47"/>
      <c r="E3345" s="125"/>
      <c r="F3345" s="47"/>
    </row>
    <row r="3346" spans="1:6" x14ac:dyDescent="0.25">
      <c r="A3346" s="51" t="s">
        <v>256</v>
      </c>
      <c r="B3346" s="46" t="s">
        <v>257</v>
      </c>
      <c r="C3346" s="47"/>
      <c r="D3346" s="47"/>
      <c r="E3346" s="125"/>
      <c r="F3346" s="47"/>
    </row>
    <row r="3347" spans="1:6" x14ac:dyDescent="0.25">
      <c r="A3347" s="51" t="s">
        <v>260</v>
      </c>
      <c r="B3347" s="46" t="s">
        <v>261</v>
      </c>
      <c r="C3347" s="47"/>
      <c r="D3347" s="47"/>
      <c r="E3347" s="125"/>
      <c r="F3347" s="47"/>
    </row>
    <row r="3348" spans="1:6" ht="25.5" x14ac:dyDescent="0.25">
      <c r="A3348" s="65" t="s">
        <v>399</v>
      </c>
      <c r="B3348" s="46" t="s">
        <v>400</v>
      </c>
      <c r="C3348" s="74">
        <v>4321430</v>
      </c>
      <c r="D3348" s="74"/>
      <c r="E3348" s="124"/>
      <c r="F3348" s="75">
        <f>+E3348/C3348*100</f>
        <v>0</v>
      </c>
    </row>
    <row r="3349" spans="1:6" x14ac:dyDescent="0.25">
      <c r="A3349" s="51" t="s">
        <v>418</v>
      </c>
      <c r="B3349" s="46" t="s">
        <v>178</v>
      </c>
      <c r="C3349" s="47"/>
      <c r="D3349" s="47"/>
      <c r="E3349" s="125"/>
      <c r="F3349" s="47"/>
    </row>
    <row r="3350" spans="1:6" ht="25.5" x14ac:dyDescent="0.25">
      <c r="A3350" s="72" t="s">
        <v>682</v>
      </c>
      <c r="B3350" s="73" t="s">
        <v>683</v>
      </c>
      <c r="C3350" s="60">
        <v>4381911</v>
      </c>
      <c r="D3350" s="60"/>
      <c r="E3350" s="123"/>
      <c r="F3350" s="75">
        <f t="shared" ref="F3350:F3352" si="100">+E3350/C3350*100</f>
        <v>0</v>
      </c>
    </row>
    <row r="3351" spans="1:6" x14ac:dyDescent="0.25">
      <c r="A3351" s="48" t="s">
        <v>502</v>
      </c>
      <c r="B3351" s="46" t="s">
        <v>503</v>
      </c>
      <c r="C3351" s="74">
        <v>37501</v>
      </c>
      <c r="D3351" s="74"/>
      <c r="E3351" s="124"/>
      <c r="F3351" s="75">
        <f t="shared" si="100"/>
        <v>0</v>
      </c>
    </row>
    <row r="3352" spans="1:6" x14ac:dyDescent="0.25">
      <c r="A3352" s="65" t="s">
        <v>193</v>
      </c>
      <c r="B3352" s="46" t="s">
        <v>194</v>
      </c>
      <c r="C3352" s="74">
        <v>18000</v>
      </c>
      <c r="D3352" s="74"/>
      <c r="E3352" s="124"/>
      <c r="F3352" s="75">
        <f t="shared" si="100"/>
        <v>0</v>
      </c>
    </row>
    <row r="3353" spans="1:6" x14ac:dyDescent="0.25">
      <c r="A3353" s="51" t="s">
        <v>197</v>
      </c>
      <c r="B3353" s="46" t="s">
        <v>198</v>
      </c>
      <c r="C3353" s="47"/>
      <c r="D3353" s="47"/>
      <c r="E3353" s="125"/>
      <c r="F3353" s="47"/>
    </row>
    <row r="3354" spans="1:6" x14ac:dyDescent="0.25">
      <c r="A3354" s="51" t="s">
        <v>207</v>
      </c>
      <c r="B3354" s="46" t="s">
        <v>206</v>
      </c>
      <c r="C3354" s="47"/>
      <c r="D3354" s="47"/>
      <c r="E3354" s="125"/>
      <c r="F3354" s="47"/>
    </row>
    <row r="3355" spans="1:6" x14ac:dyDescent="0.25">
      <c r="A3355" s="51" t="s">
        <v>212</v>
      </c>
      <c r="B3355" s="46" t="s">
        <v>213</v>
      </c>
      <c r="C3355" s="47"/>
      <c r="D3355" s="47"/>
      <c r="E3355" s="125"/>
      <c r="F3355" s="47"/>
    </row>
    <row r="3356" spans="1:6" x14ac:dyDescent="0.25">
      <c r="A3356" s="65" t="s">
        <v>216</v>
      </c>
      <c r="B3356" s="46" t="s">
        <v>217</v>
      </c>
      <c r="C3356" s="74">
        <v>15751</v>
      </c>
      <c r="D3356" s="74"/>
      <c r="E3356" s="124"/>
      <c r="F3356" s="75">
        <f>+E3356/C3356*100</f>
        <v>0</v>
      </c>
    </row>
    <row r="3357" spans="1:6" x14ac:dyDescent="0.25">
      <c r="A3357" s="51" t="s">
        <v>220</v>
      </c>
      <c r="B3357" s="46" t="s">
        <v>221</v>
      </c>
      <c r="C3357" s="47"/>
      <c r="D3357" s="47"/>
      <c r="E3357" s="125"/>
      <c r="F3357" s="47"/>
    </row>
    <row r="3358" spans="1:6" ht="25.5" x14ac:dyDescent="0.25">
      <c r="A3358" s="51" t="s">
        <v>222</v>
      </c>
      <c r="B3358" s="46" t="s">
        <v>223</v>
      </c>
      <c r="C3358" s="47"/>
      <c r="D3358" s="47"/>
      <c r="E3358" s="125"/>
      <c r="F3358" s="47"/>
    </row>
    <row r="3359" spans="1:6" x14ac:dyDescent="0.25">
      <c r="A3359" s="51" t="s">
        <v>230</v>
      </c>
      <c r="B3359" s="46" t="s">
        <v>231</v>
      </c>
      <c r="C3359" s="47"/>
      <c r="D3359" s="47"/>
      <c r="E3359" s="125"/>
      <c r="F3359" s="47"/>
    </row>
    <row r="3360" spans="1:6" x14ac:dyDescent="0.25">
      <c r="A3360" s="51" t="s">
        <v>256</v>
      </c>
      <c r="B3360" s="46" t="s">
        <v>257</v>
      </c>
      <c r="C3360" s="47"/>
      <c r="D3360" s="47"/>
      <c r="E3360" s="125"/>
      <c r="F3360" s="47"/>
    </row>
    <row r="3361" spans="1:6" ht="25.5" x14ac:dyDescent="0.25">
      <c r="A3361" s="65" t="s">
        <v>399</v>
      </c>
      <c r="B3361" s="46" t="s">
        <v>400</v>
      </c>
      <c r="C3361" s="74">
        <v>3750</v>
      </c>
      <c r="D3361" s="74"/>
      <c r="E3361" s="124"/>
      <c r="F3361" s="75">
        <f>+E3361/C3361*100</f>
        <v>0</v>
      </c>
    </row>
    <row r="3362" spans="1:6" x14ac:dyDescent="0.25">
      <c r="A3362" s="51" t="s">
        <v>409</v>
      </c>
      <c r="B3362" s="46" t="s">
        <v>173</v>
      </c>
      <c r="C3362" s="47"/>
      <c r="D3362" s="47"/>
      <c r="E3362" s="125"/>
      <c r="F3362" s="47"/>
    </row>
    <row r="3363" spans="1:6" x14ac:dyDescent="0.25">
      <c r="A3363" s="48" t="s">
        <v>674</v>
      </c>
      <c r="B3363" s="46" t="s">
        <v>675</v>
      </c>
      <c r="C3363" s="74">
        <v>212500</v>
      </c>
      <c r="D3363" s="74"/>
      <c r="E3363" s="124"/>
      <c r="F3363" s="75">
        <f t="shared" ref="F3363:F3364" si="101">+E3363/C3363*100</f>
        <v>0</v>
      </c>
    </row>
    <row r="3364" spans="1:6" x14ac:dyDescent="0.25">
      <c r="A3364" s="65" t="s">
        <v>193</v>
      </c>
      <c r="B3364" s="46" t="s">
        <v>194</v>
      </c>
      <c r="C3364" s="74">
        <v>101900</v>
      </c>
      <c r="D3364" s="74"/>
      <c r="E3364" s="124"/>
      <c r="F3364" s="75">
        <f t="shared" si="101"/>
        <v>0</v>
      </c>
    </row>
    <row r="3365" spans="1:6" x14ac:dyDescent="0.25">
      <c r="A3365" s="51" t="s">
        <v>197</v>
      </c>
      <c r="B3365" s="46" t="s">
        <v>198</v>
      </c>
      <c r="C3365" s="47"/>
      <c r="D3365" s="47"/>
      <c r="E3365" s="125"/>
      <c r="F3365" s="47"/>
    </row>
    <row r="3366" spans="1:6" x14ac:dyDescent="0.25">
      <c r="A3366" s="51" t="s">
        <v>207</v>
      </c>
      <c r="B3366" s="46" t="s">
        <v>206</v>
      </c>
      <c r="C3366" s="47"/>
      <c r="D3366" s="47"/>
      <c r="E3366" s="125"/>
      <c r="F3366" s="47"/>
    </row>
    <row r="3367" spans="1:6" x14ac:dyDescent="0.25">
      <c r="A3367" s="51" t="s">
        <v>212</v>
      </c>
      <c r="B3367" s="46" t="s">
        <v>213</v>
      </c>
      <c r="C3367" s="47"/>
      <c r="D3367" s="47"/>
      <c r="E3367" s="125"/>
      <c r="F3367" s="47"/>
    </row>
    <row r="3368" spans="1:6" x14ac:dyDescent="0.25">
      <c r="A3368" s="65" t="s">
        <v>216</v>
      </c>
      <c r="B3368" s="46" t="s">
        <v>217</v>
      </c>
      <c r="C3368" s="74">
        <v>89350</v>
      </c>
      <c r="D3368" s="74"/>
      <c r="E3368" s="124"/>
      <c r="F3368" s="75">
        <f>+E3368/C3368*100</f>
        <v>0</v>
      </c>
    </row>
    <row r="3369" spans="1:6" x14ac:dyDescent="0.25">
      <c r="A3369" s="51" t="s">
        <v>220</v>
      </c>
      <c r="B3369" s="46" t="s">
        <v>221</v>
      </c>
      <c r="C3369" s="47"/>
      <c r="D3369" s="47"/>
      <c r="E3369" s="125"/>
      <c r="F3369" s="47"/>
    </row>
    <row r="3370" spans="1:6" ht="25.5" x14ac:dyDescent="0.25">
      <c r="A3370" s="51" t="s">
        <v>222</v>
      </c>
      <c r="B3370" s="46" t="s">
        <v>223</v>
      </c>
      <c r="C3370" s="47"/>
      <c r="D3370" s="47"/>
      <c r="E3370" s="125"/>
      <c r="F3370" s="47"/>
    </row>
    <row r="3371" spans="1:6" x14ac:dyDescent="0.25">
      <c r="A3371" s="51" t="s">
        <v>230</v>
      </c>
      <c r="B3371" s="46" t="s">
        <v>231</v>
      </c>
      <c r="C3371" s="47"/>
      <c r="D3371" s="47"/>
      <c r="E3371" s="125"/>
      <c r="F3371" s="47"/>
    </row>
    <row r="3372" spans="1:6" x14ac:dyDescent="0.25">
      <c r="A3372" s="51" t="s">
        <v>256</v>
      </c>
      <c r="B3372" s="46" t="s">
        <v>257</v>
      </c>
      <c r="C3372" s="47"/>
      <c r="D3372" s="47"/>
      <c r="E3372" s="125"/>
      <c r="F3372" s="47"/>
    </row>
    <row r="3373" spans="1:6" ht="25.5" x14ac:dyDescent="0.25">
      <c r="A3373" s="65" t="s">
        <v>399</v>
      </c>
      <c r="B3373" s="46" t="s">
        <v>400</v>
      </c>
      <c r="C3373" s="74">
        <v>21250</v>
      </c>
      <c r="D3373" s="74"/>
      <c r="E3373" s="124"/>
      <c r="F3373" s="75">
        <f>+E3373/C3373*100</f>
        <v>0</v>
      </c>
    </row>
    <row r="3374" spans="1:6" x14ac:dyDescent="0.25">
      <c r="A3374" s="51" t="s">
        <v>409</v>
      </c>
      <c r="B3374" s="46" t="s">
        <v>173</v>
      </c>
      <c r="C3374" s="47"/>
      <c r="D3374" s="47"/>
      <c r="E3374" s="125"/>
      <c r="F3374" s="47"/>
    </row>
    <row r="3375" spans="1:6" ht="25.5" x14ac:dyDescent="0.25">
      <c r="A3375" s="72" t="s">
        <v>684</v>
      </c>
      <c r="B3375" s="73" t="s">
        <v>685</v>
      </c>
      <c r="C3375" s="60">
        <v>4381911</v>
      </c>
      <c r="D3375" s="60"/>
      <c r="E3375" s="123"/>
      <c r="F3375" s="75">
        <f t="shared" ref="F3375:F3376" si="102">+E3375/C3375*100</f>
        <v>0</v>
      </c>
    </row>
    <row r="3376" spans="1:6" x14ac:dyDescent="0.25">
      <c r="A3376" s="48" t="s">
        <v>502</v>
      </c>
      <c r="B3376" s="46" t="s">
        <v>503</v>
      </c>
      <c r="C3376" s="74">
        <v>1680630</v>
      </c>
      <c r="D3376" s="74"/>
      <c r="E3376" s="124"/>
      <c r="F3376" s="75">
        <f t="shared" si="102"/>
        <v>0</v>
      </c>
    </row>
    <row r="3377" spans="1:6" ht="25.5" x14ac:dyDescent="0.25">
      <c r="A3377" s="65" t="s">
        <v>399</v>
      </c>
      <c r="B3377" s="46" t="s">
        <v>400</v>
      </c>
      <c r="C3377" s="74">
        <v>1680630</v>
      </c>
      <c r="D3377" s="76"/>
      <c r="E3377" s="124"/>
      <c r="F3377" s="76"/>
    </row>
    <row r="3378" spans="1:6" x14ac:dyDescent="0.25">
      <c r="A3378" s="51" t="s">
        <v>404</v>
      </c>
      <c r="B3378" s="46" t="s">
        <v>169</v>
      </c>
      <c r="C3378" s="47"/>
      <c r="D3378" s="47"/>
      <c r="E3378" s="125"/>
      <c r="F3378" s="47"/>
    </row>
    <row r="3379" spans="1:6" x14ac:dyDescent="0.25">
      <c r="A3379" s="48" t="s">
        <v>670</v>
      </c>
      <c r="B3379" s="46" t="s">
        <v>671</v>
      </c>
      <c r="C3379" s="74">
        <v>14111229</v>
      </c>
      <c r="D3379" s="74"/>
      <c r="E3379" s="124"/>
      <c r="F3379" s="75">
        <f t="shared" ref="F3379:F3380" si="103">+E3379/C3379*100</f>
        <v>0</v>
      </c>
    </row>
    <row r="3380" spans="1:6" ht="25.5" x14ac:dyDescent="0.25">
      <c r="A3380" s="65" t="s">
        <v>399</v>
      </c>
      <c r="B3380" s="46" t="s">
        <v>400</v>
      </c>
      <c r="C3380" s="74">
        <v>14111229</v>
      </c>
      <c r="D3380" s="74"/>
      <c r="E3380" s="124"/>
      <c r="F3380" s="75">
        <f t="shared" si="103"/>
        <v>0</v>
      </c>
    </row>
    <row r="3381" spans="1:6" x14ac:dyDescent="0.25">
      <c r="A3381" s="51" t="s">
        <v>404</v>
      </c>
      <c r="B3381" s="46" t="s">
        <v>169</v>
      </c>
      <c r="C3381" s="47"/>
      <c r="D3381" s="47"/>
      <c r="E3381" s="125"/>
      <c r="F3381" s="47"/>
    </row>
    <row r="3382" spans="1:6" x14ac:dyDescent="0.25">
      <c r="A3382" s="63" t="s">
        <v>358</v>
      </c>
      <c r="B3382" s="64" t="s">
        <v>686</v>
      </c>
      <c r="C3382" s="60">
        <v>232963</v>
      </c>
      <c r="D3382" s="60"/>
      <c r="E3382" s="123"/>
      <c r="F3382" s="75">
        <f t="shared" ref="F3382:F3386" si="104">+E3382/C3382*100</f>
        <v>0</v>
      </c>
    </row>
    <row r="3383" spans="1:6" ht="25.5" x14ac:dyDescent="0.25">
      <c r="A3383" s="70" t="s">
        <v>687</v>
      </c>
      <c r="B3383" s="71" t="s">
        <v>688</v>
      </c>
      <c r="C3383" s="60">
        <v>232963</v>
      </c>
      <c r="D3383" s="60"/>
      <c r="E3383" s="123"/>
      <c r="F3383" s="75">
        <f t="shared" si="104"/>
        <v>0</v>
      </c>
    </row>
    <row r="3384" spans="1:6" ht="25.5" x14ac:dyDescent="0.25">
      <c r="A3384" s="72" t="s">
        <v>689</v>
      </c>
      <c r="B3384" s="73" t="s">
        <v>690</v>
      </c>
      <c r="C3384" s="60">
        <v>232963</v>
      </c>
      <c r="D3384" s="60"/>
      <c r="E3384" s="123"/>
      <c r="F3384" s="75">
        <f t="shared" si="104"/>
        <v>0</v>
      </c>
    </row>
    <row r="3385" spans="1:6" x14ac:dyDescent="0.25">
      <c r="A3385" s="48" t="s">
        <v>481</v>
      </c>
      <c r="B3385" s="46" t="s">
        <v>480</v>
      </c>
      <c r="C3385" s="74">
        <v>232963</v>
      </c>
      <c r="D3385" s="74"/>
      <c r="E3385" s="124"/>
      <c r="F3385" s="75">
        <f t="shared" si="104"/>
        <v>0</v>
      </c>
    </row>
    <row r="3386" spans="1:6" x14ac:dyDescent="0.25">
      <c r="A3386" s="65" t="s">
        <v>216</v>
      </c>
      <c r="B3386" s="46" t="s">
        <v>217</v>
      </c>
      <c r="C3386" s="74">
        <v>148500</v>
      </c>
      <c r="D3386" s="74"/>
      <c r="E3386" s="124"/>
      <c r="F3386" s="75">
        <f t="shared" si="104"/>
        <v>0</v>
      </c>
    </row>
    <row r="3387" spans="1:6" x14ac:dyDescent="0.25">
      <c r="A3387" s="51" t="s">
        <v>220</v>
      </c>
      <c r="B3387" s="46" t="s">
        <v>221</v>
      </c>
      <c r="C3387" s="47"/>
      <c r="D3387" s="47"/>
      <c r="E3387" s="125"/>
      <c r="F3387" s="47"/>
    </row>
    <row r="3388" spans="1:6" x14ac:dyDescent="0.25">
      <c r="A3388" s="51" t="s">
        <v>224</v>
      </c>
      <c r="B3388" s="46" t="s">
        <v>225</v>
      </c>
      <c r="C3388" s="47"/>
      <c r="D3388" s="47"/>
      <c r="E3388" s="125"/>
      <c r="F3388" s="47"/>
    </row>
    <row r="3389" spans="1:6" x14ac:dyDescent="0.25">
      <c r="A3389" s="51" t="s">
        <v>226</v>
      </c>
      <c r="B3389" s="46" t="s">
        <v>227</v>
      </c>
      <c r="C3389" s="47"/>
      <c r="D3389" s="47"/>
      <c r="E3389" s="125"/>
      <c r="F3389" s="47"/>
    </row>
    <row r="3390" spans="1:6" x14ac:dyDescent="0.25">
      <c r="A3390" s="51" t="s">
        <v>230</v>
      </c>
      <c r="B3390" s="46" t="s">
        <v>231</v>
      </c>
      <c r="C3390" s="47"/>
      <c r="D3390" s="47"/>
      <c r="E3390" s="125"/>
      <c r="F3390" s="47"/>
    </row>
    <row r="3391" spans="1:6" x14ac:dyDescent="0.25">
      <c r="A3391" s="51" t="s">
        <v>232</v>
      </c>
      <c r="B3391" s="46" t="s">
        <v>233</v>
      </c>
      <c r="C3391" s="47"/>
      <c r="D3391" s="47"/>
      <c r="E3391" s="125"/>
      <c r="F3391" s="47"/>
    </row>
    <row r="3392" spans="1:6" x14ac:dyDescent="0.25">
      <c r="A3392" s="51" t="s">
        <v>234</v>
      </c>
      <c r="B3392" s="46" t="s">
        <v>235</v>
      </c>
      <c r="C3392" s="47"/>
      <c r="D3392" s="47"/>
      <c r="E3392" s="125"/>
      <c r="F3392" s="47"/>
    </row>
    <row r="3393" spans="1:6" ht="25.5" x14ac:dyDescent="0.25">
      <c r="A3393" s="51" t="s">
        <v>236</v>
      </c>
      <c r="B3393" s="46" t="s">
        <v>237</v>
      </c>
      <c r="C3393" s="47"/>
      <c r="D3393" s="47"/>
      <c r="E3393" s="125"/>
      <c r="F3393" s="47"/>
    </row>
    <row r="3394" spans="1:6" x14ac:dyDescent="0.25">
      <c r="A3394" s="51" t="s">
        <v>240</v>
      </c>
      <c r="B3394" s="46" t="s">
        <v>241</v>
      </c>
      <c r="C3394" s="47"/>
      <c r="D3394" s="47"/>
      <c r="E3394" s="125"/>
      <c r="F3394" s="47"/>
    </row>
    <row r="3395" spans="1:6" x14ac:dyDescent="0.25">
      <c r="A3395" s="51" t="s">
        <v>244</v>
      </c>
      <c r="B3395" s="46" t="s">
        <v>245</v>
      </c>
      <c r="C3395" s="47"/>
      <c r="D3395" s="47"/>
      <c r="E3395" s="125"/>
      <c r="F3395" s="47"/>
    </row>
    <row r="3396" spans="1:6" x14ac:dyDescent="0.25">
      <c r="A3396" s="51" t="s">
        <v>246</v>
      </c>
      <c r="B3396" s="46" t="s">
        <v>247</v>
      </c>
      <c r="C3396" s="47"/>
      <c r="D3396" s="47"/>
      <c r="E3396" s="125"/>
      <c r="F3396" s="47"/>
    </row>
    <row r="3397" spans="1:6" x14ac:dyDescent="0.25">
      <c r="A3397" s="51" t="s">
        <v>248</v>
      </c>
      <c r="B3397" s="46" t="s">
        <v>249</v>
      </c>
      <c r="C3397" s="47"/>
      <c r="D3397" s="47"/>
      <c r="E3397" s="125"/>
      <c r="F3397" s="47"/>
    </row>
    <row r="3398" spans="1:6" x14ac:dyDescent="0.25">
      <c r="A3398" s="51" t="s">
        <v>250</v>
      </c>
      <c r="B3398" s="46" t="s">
        <v>251</v>
      </c>
      <c r="C3398" s="47"/>
      <c r="D3398" s="47"/>
      <c r="E3398" s="125"/>
      <c r="F3398" s="47"/>
    </row>
    <row r="3399" spans="1:6" x14ac:dyDescent="0.25">
      <c r="A3399" s="51" t="s">
        <v>252</v>
      </c>
      <c r="B3399" s="46" t="s">
        <v>253</v>
      </c>
      <c r="C3399" s="47"/>
      <c r="D3399" s="47"/>
      <c r="E3399" s="125"/>
      <c r="F3399" s="47"/>
    </row>
    <row r="3400" spans="1:6" x14ac:dyDescent="0.25">
      <c r="A3400" s="51" t="s">
        <v>256</v>
      </c>
      <c r="B3400" s="46" t="s">
        <v>257</v>
      </c>
      <c r="C3400" s="47"/>
      <c r="D3400" s="47"/>
      <c r="E3400" s="125"/>
      <c r="F3400" s="47"/>
    </row>
    <row r="3401" spans="1:6" x14ac:dyDescent="0.25">
      <c r="A3401" s="51" t="s">
        <v>258</v>
      </c>
      <c r="B3401" s="46" t="s">
        <v>259</v>
      </c>
      <c r="C3401" s="47"/>
      <c r="D3401" s="47"/>
      <c r="E3401" s="125"/>
      <c r="F3401" s="47"/>
    </row>
    <row r="3402" spans="1:6" x14ac:dyDescent="0.25">
      <c r="A3402" s="51" t="s">
        <v>260</v>
      </c>
      <c r="B3402" s="46" t="s">
        <v>261</v>
      </c>
      <c r="C3402" s="47"/>
      <c r="D3402" s="47"/>
      <c r="E3402" s="125"/>
      <c r="F3402" s="47"/>
    </row>
    <row r="3403" spans="1:6" x14ac:dyDescent="0.25">
      <c r="A3403" s="51" t="s">
        <v>269</v>
      </c>
      <c r="B3403" s="46" t="s">
        <v>270</v>
      </c>
      <c r="C3403" s="47"/>
      <c r="D3403" s="47"/>
      <c r="E3403" s="125"/>
      <c r="F3403" s="47"/>
    </row>
    <row r="3404" spans="1:6" x14ac:dyDescent="0.25">
      <c r="A3404" s="51" t="s">
        <v>279</v>
      </c>
      <c r="B3404" s="46" t="s">
        <v>266</v>
      </c>
      <c r="C3404" s="47"/>
      <c r="D3404" s="47"/>
      <c r="E3404" s="125"/>
      <c r="F3404" s="47"/>
    </row>
    <row r="3405" spans="1:6" x14ac:dyDescent="0.25">
      <c r="A3405" s="65" t="s">
        <v>280</v>
      </c>
      <c r="B3405" s="46" t="s">
        <v>281</v>
      </c>
      <c r="C3405" s="74">
        <v>3000</v>
      </c>
      <c r="D3405" s="74"/>
      <c r="E3405" s="124"/>
      <c r="F3405" s="75">
        <f>+E3405/C3405*100</f>
        <v>0</v>
      </c>
    </row>
    <row r="3406" spans="1:6" x14ac:dyDescent="0.25">
      <c r="A3406" s="51" t="s">
        <v>290</v>
      </c>
      <c r="B3406" s="46" t="s">
        <v>291</v>
      </c>
      <c r="C3406" s="47"/>
      <c r="D3406" s="47"/>
      <c r="E3406" s="125"/>
      <c r="F3406" s="47"/>
    </row>
    <row r="3407" spans="1:6" ht="25.5" x14ac:dyDescent="0.25">
      <c r="A3407" s="65" t="s">
        <v>387</v>
      </c>
      <c r="B3407" s="46" t="s">
        <v>388</v>
      </c>
      <c r="C3407" s="74">
        <v>5000</v>
      </c>
      <c r="D3407" s="74"/>
      <c r="E3407" s="124"/>
      <c r="F3407" s="75">
        <f>+E3407/C3407*100</f>
        <v>0</v>
      </c>
    </row>
    <row r="3408" spans="1:6" x14ac:dyDescent="0.25">
      <c r="A3408" s="51" t="s">
        <v>394</v>
      </c>
      <c r="B3408" s="46" t="s">
        <v>395</v>
      </c>
      <c r="C3408" s="47"/>
      <c r="D3408" s="47"/>
      <c r="E3408" s="125"/>
      <c r="F3408" s="47"/>
    </row>
    <row r="3409" spans="1:6" ht="25.5" x14ac:dyDescent="0.25">
      <c r="A3409" s="65" t="s">
        <v>399</v>
      </c>
      <c r="B3409" s="46" t="s">
        <v>400</v>
      </c>
      <c r="C3409" s="74">
        <v>71463</v>
      </c>
      <c r="D3409" s="74"/>
      <c r="E3409" s="124"/>
      <c r="F3409" s="75">
        <f>+E3409/C3409*100</f>
        <v>0</v>
      </c>
    </row>
    <row r="3410" spans="1:6" x14ac:dyDescent="0.25">
      <c r="A3410" s="51" t="s">
        <v>409</v>
      </c>
      <c r="B3410" s="46" t="s">
        <v>173</v>
      </c>
      <c r="C3410" s="47"/>
      <c r="D3410" s="47"/>
      <c r="E3410" s="125"/>
      <c r="F3410" s="47"/>
    </row>
    <row r="3411" spans="1:6" x14ac:dyDescent="0.25">
      <c r="A3411" s="51" t="s">
        <v>410</v>
      </c>
      <c r="B3411" s="46" t="s">
        <v>411</v>
      </c>
      <c r="C3411" s="47"/>
      <c r="D3411" s="47"/>
      <c r="E3411" s="125"/>
      <c r="F3411" s="47"/>
    </row>
    <row r="3412" spans="1:6" x14ac:dyDescent="0.25">
      <c r="A3412" s="51" t="s">
        <v>415</v>
      </c>
      <c r="B3412" s="46" t="s">
        <v>416</v>
      </c>
      <c r="C3412" s="47"/>
      <c r="D3412" s="47"/>
      <c r="E3412" s="125"/>
      <c r="F3412" s="47"/>
    </row>
    <row r="3413" spans="1:6" x14ac:dyDescent="0.25">
      <c r="A3413" s="51" t="s">
        <v>418</v>
      </c>
      <c r="B3413" s="46" t="s">
        <v>178</v>
      </c>
      <c r="C3413" s="47"/>
      <c r="D3413" s="47"/>
      <c r="E3413" s="125"/>
      <c r="F3413" s="47"/>
    </row>
    <row r="3414" spans="1:6" x14ac:dyDescent="0.25">
      <c r="A3414" s="51" t="s">
        <v>425</v>
      </c>
      <c r="B3414" s="46" t="s">
        <v>426</v>
      </c>
      <c r="C3414" s="47"/>
      <c r="D3414" s="47"/>
      <c r="E3414" s="125"/>
      <c r="F3414" s="47"/>
    </row>
    <row r="3415" spans="1:6" ht="25.5" x14ac:dyDescent="0.25">
      <c r="A3415" s="65" t="s">
        <v>456</v>
      </c>
      <c r="B3415" s="46" t="s">
        <v>457</v>
      </c>
      <c r="C3415" s="122">
        <v>5000</v>
      </c>
      <c r="D3415" s="74"/>
      <c r="E3415" s="124"/>
      <c r="F3415" s="75">
        <f>+E3415/C3415*100</f>
        <v>0</v>
      </c>
    </row>
    <row r="3416" spans="1:6" x14ac:dyDescent="0.25">
      <c r="A3416" s="51" t="s">
        <v>460</v>
      </c>
      <c r="B3416" s="46" t="s">
        <v>459</v>
      </c>
      <c r="C3416" s="47"/>
      <c r="D3416" s="47"/>
      <c r="E3416" s="125"/>
      <c r="F3416" s="47"/>
    </row>
  </sheetData>
  <autoFilter ref="A4:F3416" xr:uid="{00000000-0009-0000-0000-000007000000}">
    <filterColumn colId="0" showButton="0"/>
    <filterColumn colId="2">
      <colorFilter dxfId="0"/>
    </filterColumn>
  </autoFilter>
  <mergeCells count="4">
    <mergeCell ref="A1:F1"/>
    <mergeCell ref="A5:B5"/>
    <mergeCell ref="A4:B4"/>
    <mergeCell ref="A2:F2"/>
  </mergeCells>
  <phoneticPr fontId="36" type="noConversion"/>
  <pageMargins left="0.70866141732283472" right="0.70866141732283472" top="0.74803149606299213" bottom="0.74803149606299213" header="0.31496062992125984" footer="0.31496062992125984"/>
  <pageSetup paperSize="9" scale="70" fitToHeight="0" orientation="portrait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A. SAŽETAK</vt:lpstr>
      <vt:lpstr>A.1 PRIHODI EK</vt:lpstr>
      <vt:lpstr>A.1 RASHODI EK</vt:lpstr>
      <vt:lpstr>A.2 PRIHODI I RASHODI IF</vt:lpstr>
      <vt:lpstr>A.3 RASHODI FUNKC</vt:lpstr>
      <vt:lpstr>II. POSEBNI DIO 8006_FSB</vt:lpstr>
      <vt:lpstr>B.1 RAČUN FINANC EK</vt:lpstr>
      <vt:lpstr>B.2 RAČUN FINANC IF</vt:lpstr>
      <vt:lpstr>II. POSEBNI DIO 08006</vt:lpstr>
      <vt:lpstr>II. POSEBNI DIO 08008</vt:lpstr>
      <vt:lpstr>'A. SAŽETAK'!Print_Area</vt:lpstr>
      <vt:lpstr>'II. POSEBNI DIO 8006_FSB'!Print_Area</vt:lpstr>
      <vt:lpstr>'A.1 PRIHODI EK'!Print_Titles</vt:lpstr>
      <vt:lpstr>'A.1 RASHODI EK'!Print_Titles</vt:lpstr>
      <vt:lpstr>'A.2 PRIHODI I RASHODI IF'!Print_Titles</vt:lpstr>
      <vt:lpstr>'B.1 RAČUN FINANC EK'!Print_Titles</vt:lpstr>
      <vt:lpstr>'II. POSEBNI DIO 08006'!Print_Titles</vt:lpstr>
      <vt:lpstr>'II. POSEBNI DIO 08008'!Print_Titles</vt:lpstr>
      <vt:lpstr>'II. POSEBNI DIO 8006_FSB'!Print_Titles</vt:lpstr>
    </vt:vector>
  </TitlesOfParts>
  <Manager/>
  <Company>MZO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hd</dc:creator>
  <cp:keywords/>
  <dc:description/>
  <cp:lastModifiedBy>Morana Jerković</cp:lastModifiedBy>
  <cp:revision/>
  <cp:lastPrinted>2025-07-29T08:33:19Z</cp:lastPrinted>
  <dcterms:created xsi:type="dcterms:W3CDTF">2024-02-22T20:30:43Z</dcterms:created>
  <dcterms:modified xsi:type="dcterms:W3CDTF">2025-07-29T08:41:26Z</dcterms:modified>
  <cp:category/>
  <cp:contentStatus/>
</cp:coreProperties>
</file>