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425" activeTab="1"/>
  </bookViews>
  <sheets>
    <sheet name="Opći dio" sheetId="1" r:id="rId1"/>
    <sheet name="Plan prihoda i primitaka" sheetId="2" r:id="rId2"/>
    <sheet name="Plan rashoda i izdatak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E46" i="3" l="1"/>
  <c r="F46" i="3"/>
  <c r="G46" i="3"/>
  <c r="I46" i="3"/>
  <c r="J46" i="3"/>
  <c r="K46" i="3"/>
  <c r="D47" i="3"/>
  <c r="D46" i="3" s="1"/>
  <c r="E47" i="3"/>
  <c r="F47" i="3"/>
  <c r="G47" i="3"/>
  <c r="H47" i="3"/>
  <c r="H46" i="3" s="1"/>
  <c r="I47" i="3"/>
  <c r="J47" i="3"/>
  <c r="K47" i="3"/>
  <c r="C48" i="3"/>
  <c r="C49" i="3"/>
  <c r="C47" i="3" s="1"/>
  <c r="C46" i="3" s="1"/>
  <c r="C50" i="3"/>
  <c r="C51" i="3"/>
  <c r="D52" i="3"/>
  <c r="E52" i="3"/>
  <c r="F52" i="3"/>
  <c r="G52" i="3"/>
  <c r="H52" i="3"/>
  <c r="I52" i="3"/>
  <c r="J52" i="3"/>
  <c r="K52" i="3"/>
  <c r="C52" i="3"/>
  <c r="C53" i="3"/>
  <c r="C54" i="3"/>
  <c r="D34" i="3"/>
  <c r="E34" i="3"/>
  <c r="F34" i="3"/>
  <c r="G34" i="3"/>
  <c r="H34" i="3"/>
  <c r="I34" i="3"/>
  <c r="J34" i="3"/>
  <c r="K34" i="3"/>
  <c r="D40" i="3"/>
  <c r="E40" i="3"/>
  <c r="F40" i="3"/>
  <c r="G40" i="3"/>
  <c r="H40" i="3"/>
  <c r="I40" i="3"/>
  <c r="J40" i="3"/>
  <c r="K40" i="3"/>
  <c r="C39" i="3"/>
  <c r="C38" i="3"/>
  <c r="C37" i="3"/>
  <c r="C36" i="3"/>
  <c r="C35" i="3"/>
  <c r="C42" i="3"/>
  <c r="C41" i="3"/>
  <c r="K22" i="3"/>
  <c r="J22" i="3"/>
  <c r="I22" i="3"/>
  <c r="H22" i="3"/>
  <c r="G22" i="3"/>
  <c r="F22" i="3"/>
  <c r="E22" i="3"/>
  <c r="D22" i="3"/>
  <c r="C24" i="3"/>
  <c r="C26" i="3"/>
  <c r="C27" i="3"/>
  <c r="C28" i="3"/>
  <c r="C29" i="3"/>
  <c r="K4" i="3"/>
  <c r="J4" i="3"/>
  <c r="I4" i="3"/>
  <c r="H4" i="3"/>
  <c r="G4" i="3"/>
  <c r="F4" i="3"/>
  <c r="E4" i="3"/>
  <c r="D4" i="3"/>
  <c r="C21" i="3"/>
  <c r="C20" i="3"/>
  <c r="C18" i="3"/>
  <c r="C16" i="3"/>
  <c r="C14" i="3"/>
  <c r="C13" i="3"/>
  <c r="C12" i="3"/>
  <c r="C11" i="3"/>
  <c r="C10" i="3"/>
  <c r="C8" i="3"/>
  <c r="C7" i="3"/>
  <c r="C6" i="3"/>
  <c r="K25" i="3"/>
  <c r="J25" i="3"/>
  <c r="I25" i="3"/>
  <c r="H25" i="3"/>
  <c r="G25" i="3"/>
  <c r="F25" i="3"/>
  <c r="E25" i="3"/>
  <c r="D25" i="3"/>
  <c r="K23" i="3"/>
  <c r="J23" i="3"/>
  <c r="I23" i="3"/>
  <c r="H23" i="3"/>
  <c r="G23" i="3"/>
  <c r="F23" i="3"/>
  <c r="E23" i="3"/>
  <c r="D23" i="3"/>
  <c r="K19" i="3"/>
  <c r="J19" i="3"/>
  <c r="I19" i="3"/>
  <c r="H19" i="3"/>
  <c r="G19" i="3"/>
  <c r="F19" i="3"/>
  <c r="E19" i="3"/>
  <c r="D19" i="3"/>
  <c r="K17" i="3"/>
  <c r="J17" i="3"/>
  <c r="I17" i="3"/>
  <c r="H17" i="3"/>
  <c r="G17" i="3"/>
  <c r="F17" i="3"/>
  <c r="E17" i="3"/>
  <c r="D17" i="3"/>
  <c r="K15" i="3"/>
  <c r="J15" i="3"/>
  <c r="I15" i="3"/>
  <c r="H15" i="3"/>
  <c r="G15" i="3"/>
  <c r="F15" i="3"/>
  <c r="E15" i="3"/>
  <c r="D15" i="3"/>
  <c r="K9" i="3"/>
  <c r="J9" i="3"/>
  <c r="I9" i="3"/>
  <c r="H9" i="3"/>
  <c r="G9" i="3"/>
  <c r="F9" i="3"/>
  <c r="E9" i="3"/>
  <c r="D9" i="3"/>
  <c r="K5" i="3"/>
  <c r="J5" i="3"/>
  <c r="I5" i="3"/>
  <c r="H5" i="3"/>
  <c r="G5" i="3"/>
  <c r="F5" i="3"/>
  <c r="E5" i="3"/>
  <c r="D5" i="3"/>
  <c r="G33" i="3" l="1"/>
  <c r="K33" i="3"/>
  <c r="E33" i="3"/>
  <c r="C34" i="3"/>
  <c r="H33" i="3"/>
  <c r="D33" i="3"/>
  <c r="I33" i="3"/>
  <c r="E3" i="3"/>
  <c r="I3" i="3"/>
  <c r="C40" i="3"/>
  <c r="J33" i="3"/>
  <c r="F33" i="3"/>
  <c r="F3" i="3"/>
  <c r="J3" i="3"/>
  <c r="G3" i="3"/>
  <c r="K3" i="3"/>
  <c r="C15" i="3"/>
  <c r="C23" i="3"/>
  <c r="C25" i="3"/>
  <c r="C4" i="3"/>
  <c r="D3" i="3"/>
  <c r="H3" i="3"/>
  <c r="C22" i="3"/>
  <c r="C17" i="3"/>
  <c r="C19" i="3"/>
  <c r="C5" i="3"/>
  <c r="C9" i="3"/>
  <c r="C33" i="3" l="1"/>
  <c r="C3" i="3"/>
  <c r="C18" i="2" l="1"/>
  <c r="C17" i="2"/>
  <c r="K42" i="2" l="1"/>
  <c r="J42" i="2"/>
  <c r="I42" i="2"/>
  <c r="G42" i="2"/>
  <c r="F42" i="2"/>
  <c r="E42" i="2"/>
  <c r="C41" i="2"/>
  <c r="C39" i="2"/>
  <c r="K51" i="2"/>
  <c r="J51" i="2"/>
  <c r="I51" i="2"/>
  <c r="H51" i="2"/>
  <c r="G51" i="2"/>
  <c r="F51" i="2"/>
  <c r="E51" i="2"/>
  <c r="D51" i="2"/>
  <c r="J48" i="2"/>
  <c r="I48" i="2"/>
  <c r="G48" i="2"/>
  <c r="F48" i="2"/>
  <c r="E48" i="2"/>
  <c r="D48" i="2"/>
  <c r="C47" i="2"/>
  <c r="C46" i="2"/>
  <c r="C45" i="2"/>
  <c r="H48" i="2"/>
  <c r="K50" i="2"/>
  <c r="J50" i="2"/>
  <c r="I50" i="2"/>
  <c r="H50" i="2"/>
  <c r="G50" i="2"/>
  <c r="F50" i="2"/>
  <c r="E50" i="2"/>
  <c r="E40" i="2" s="1"/>
  <c r="D50" i="2"/>
  <c r="C49" i="2"/>
  <c r="C15" i="2"/>
  <c r="C14" i="2"/>
  <c r="C13" i="2"/>
  <c r="C12" i="2"/>
  <c r="C11" i="2"/>
  <c r="C10" i="2"/>
  <c r="C5" i="2"/>
  <c r="C7" i="2"/>
  <c r="C9" i="2"/>
  <c r="C27" i="2"/>
  <c r="C44" i="2" l="1"/>
  <c r="C51" i="2" s="1"/>
  <c r="F40" i="2"/>
  <c r="K40" i="2"/>
  <c r="J40" i="2"/>
  <c r="G40" i="2"/>
  <c r="I40" i="2"/>
  <c r="H40" i="2"/>
  <c r="C48" i="2"/>
  <c r="D40" i="2"/>
  <c r="D42" i="2" s="1"/>
  <c r="C50" i="2"/>
  <c r="H42" i="2" l="1"/>
  <c r="C42" i="2" s="1"/>
  <c r="C40" i="2"/>
  <c r="C25" i="2"/>
  <c r="C23" i="2"/>
  <c r="K35" i="2"/>
  <c r="J35" i="2"/>
  <c r="I35" i="2"/>
  <c r="G35" i="2"/>
  <c r="F35" i="2"/>
  <c r="E35" i="2"/>
  <c r="D35" i="2"/>
  <c r="C31" i="2"/>
  <c r="C33" i="2"/>
  <c r="C30" i="2"/>
  <c r="C29" i="2"/>
  <c r="H32" i="2"/>
  <c r="K34" i="2"/>
  <c r="J34" i="2"/>
  <c r="I34" i="2"/>
  <c r="H34" i="2"/>
  <c r="G34" i="2"/>
  <c r="F34" i="2"/>
  <c r="E34" i="2"/>
  <c r="D34" i="2"/>
  <c r="K32" i="2"/>
  <c r="K24" i="2" s="1"/>
  <c r="K26" i="2" s="1"/>
  <c r="J32" i="2"/>
  <c r="J24" i="2" s="1"/>
  <c r="J26" i="2" s="1"/>
  <c r="I32" i="2"/>
  <c r="I24" i="2" s="1"/>
  <c r="I26" i="2" s="1"/>
  <c r="G32" i="2"/>
  <c r="F32" i="2"/>
  <c r="E32" i="2"/>
  <c r="D32" i="2"/>
  <c r="K19" i="2"/>
  <c r="J19" i="2"/>
  <c r="I19" i="2"/>
  <c r="H19" i="2"/>
  <c r="G19" i="2"/>
  <c r="F19" i="2"/>
  <c r="E19" i="2"/>
  <c r="D19" i="2"/>
  <c r="K18" i="2"/>
  <c r="J18" i="2"/>
  <c r="I18" i="2"/>
  <c r="H18" i="2"/>
  <c r="G18" i="2"/>
  <c r="F18" i="2"/>
  <c r="E18" i="2"/>
  <c r="D18" i="2"/>
  <c r="K16" i="2"/>
  <c r="J16" i="2"/>
  <c r="J6" i="2" s="1"/>
  <c r="J8" i="2" s="1"/>
  <c r="I16" i="2"/>
  <c r="H16" i="2"/>
  <c r="G16" i="2"/>
  <c r="F16" i="2"/>
  <c r="F6" i="2" s="1"/>
  <c r="F8" i="2" s="1"/>
  <c r="E16" i="2"/>
  <c r="D16" i="2"/>
  <c r="D6" i="2" s="1"/>
  <c r="E19" i="1"/>
  <c r="D19" i="1"/>
  <c r="E13" i="1"/>
  <c r="D13" i="1"/>
  <c r="C13" i="1"/>
  <c r="E10" i="1"/>
  <c r="D10" i="1"/>
  <c r="C10" i="1"/>
  <c r="D16" i="1" l="1"/>
  <c r="E16" i="1"/>
  <c r="C16" i="1"/>
  <c r="H6" i="2"/>
  <c r="H8" i="2" s="1"/>
  <c r="C16" i="2"/>
  <c r="E6" i="2"/>
  <c r="E8" i="2" s="1"/>
  <c r="I6" i="2"/>
  <c r="I8" i="2" s="1"/>
  <c r="D24" i="2"/>
  <c r="D26" i="2" s="1"/>
  <c r="D8" i="2"/>
  <c r="G6" i="2"/>
  <c r="G8" i="2" s="1"/>
  <c r="K6" i="2"/>
  <c r="K8" i="2" s="1"/>
  <c r="G24" i="2"/>
  <c r="G26" i="2" s="1"/>
  <c r="H24" i="2"/>
  <c r="H26" i="2" s="1"/>
  <c r="C34" i="2"/>
  <c r="F24" i="2"/>
  <c r="F26" i="2" s="1"/>
  <c r="H35" i="2"/>
  <c r="C32" i="2"/>
  <c r="E24" i="2"/>
  <c r="E26" i="2" s="1"/>
  <c r="C28" i="2"/>
  <c r="C35" i="2" s="1"/>
  <c r="C19" i="2"/>
  <c r="C24" i="2" l="1"/>
  <c r="C6" i="2"/>
  <c r="C8" i="2"/>
  <c r="C26" i="2"/>
</calcChain>
</file>

<file path=xl/sharedStrings.xml><?xml version="1.0" encoding="utf-8"?>
<sst xmlns="http://schemas.openxmlformats.org/spreadsheetml/2006/main" count="220" uniqueCount="116">
  <si>
    <t>NAZIV PRORAČUNSKOG KORISNIKA</t>
  </si>
  <si>
    <t>FAKULTET STROJARSTVA I BRODOGRADNJE</t>
  </si>
  <si>
    <t>MJESTO I DATUM</t>
  </si>
  <si>
    <t>Zagreb, 20.09.2018.</t>
  </si>
  <si>
    <t>OSOBA ZA KONTAKTIRANJE</t>
  </si>
  <si>
    <t>TELEFON ZA KONTAKT</t>
  </si>
  <si>
    <t>01 6168 170</t>
  </si>
  <si>
    <t>PRIJEDLOG FINANCIJSKOG PLANA  ZA 2019. I PROJEKCIJA PLANA ZA  2020. I 2021. GODINU</t>
  </si>
  <si>
    <t>OPĆI DIO</t>
  </si>
  <si>
    <t>Prijedlog plana 
za 2019.</t>
  </si>
  <si>
    <t>Projekcija plana
za 2020.</t>
  </si>
  <si>
    <t>Projekcija plana 
za 2021.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</si>
  <si>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</si>
  <si>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</si>
  <si>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</si>
  <si>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</si>
  <si>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</si>
  <si>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</si>
  <si>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</si>
  <si>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</si>
  <si>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Ukupan donos neutrošenih prihoda iz prethodne/ih godina</t>
  </si>
  <si>
    <t>ODNOS</t>
  </si>
  <si>
    <t>Ukupan odnos neutrošenih prihoda u sljedeću godinu</t>
  </si>
  <si>
    <t>PLAN PRIHODA I PRIMITAKA</t>
  </si>
  <si>
    <t>Izvor prihoda i primitaka</t>
  </si>
  <si>
    <t>2019.</t>
  </si>
  <si>
    <t>Stavka</t>
  </si>
  <si>
    <t>Naziv stavke</t>
  </si>
  <si>
    <t xml:space="preserve">Ukupno </t>
  </si>
  <si>
    <t xml:space="preserve">IZVOR 11             Opći prihodi i primici 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</si>
  <si>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</si>
  <si>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</si>
  <si>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</si>
  <si>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</si>
  <si>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563                         Europski fond za regionalni razvoj (EFRR)</t>
  </si>
  <si>
    <t xml:space="preserve">IZVOR 61                         Donacije </t>
  </si>
  <si>
    <t>IZVOR 71                          Prihodi od nefinancijske imovine i nadoknade šteta s osnova osiguranja</t>
  </si>
  <si>
    <t>PRIHODI (6+7)</t>
  </si>
  <si>
    <r>
      <t xml:space="preserve">ODNOS </t>
    </r>
    <r>
      <rPr>
        <b/>
        <sz val="10"/>
        <rFont val="Calibri"/>
        <family val="2"/>
        <charset val="238"/>
      </rPr>
      <t>(unosi se s negativnim predznakom)</t>
    </r>
  </si>
  <si>
    <t>LIMIT ZA RASHODNU STRANU</t>
  </si>
  <si>
    <t>RASHODI</t>
  </si>
  <si>
    <t>632</t>
  </si>
  <si>
    <t>Pomoći od međunarodnih organizacija te institucija i tijela EU</t>
  </si>
  <si>
    <t>639</t>
  </si>
  <si>
    <t>Prijenosi između proračunskih korisnika istog proračuna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</si>
  <si>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</si>
  <si>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</si>
  <si>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</si>
  <si>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</si>
  <si>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</si>
  <si>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</t>
  </si>
  <si>
    <t>671</t>
  </si>
  <si>
    <t>Prihodi iz nadležnog proračuna za financiranje redovne djelatnosti proračunskih korisnika</t>
  </si>
  <si>
    <t>6</t>
  </si>
  <si>
    <t>UKUPNO:</t>
  </si>
  <si>
    <t>721</t>
  </si>
  <si>
    <t>Prihodi od prodaje građevinskih objekata</t>
  </si>
  <si>
    <t>7</t>
  </si>
  <si>
    <t>Ukupno (po izvorima)</t>
  </si>
  <si>
    <t>2020.</t>
  </si>
  <si>
    <t>63</t>
  </si>
  <si>
    <t>Pomoći iz inozemstva i od subjekata unutar općeg proračuna</t>
  </si>
  <si>
    <t>65</t>
  </si>
  <si>
    <t>66</t>
  </si>
  <si>
    <t>67</t>
  </si>
  <si>
    <t>Prihodi od upravnih i administrativnih pristojbi, pristojbi po posebnim propisima i naknada</t>
  </si>
  <si>
    <t>Prihodi od prodaje proizvoda i robe te pruženih usluga i prihodi od donacija</t>
  </si>
  <si>
    <t>Prihodi iz nadležnog proračuna i od HZZO-a temeljem ugovornih obveza</t>
  </si>
  <si>
    <t>72</t>
  </si>
  <si>
    <t>Prihodi od prodaje proizvedene dugotrajne imovine</t>
  </si>
  <si>
    <t>2021.</t>
  </si>
  <si>
    <t>Šifra</t>
  </si>
  <si>
    <t>Naziv</t>
  </si>
  <si>
    <t>PRIJEDLOG PLANA 
UKUPNO za 2019.</t>
  </si>
  <si>
    <t xml:space="preserve">IZVOR 11              Opći prihodi i primici </t>
  </si>
  <si>
    <t>IZVOR7                          Prihodi od nefin. imovine i nadoknade šteta s osnova osig.</t>
  </si>
  <si>
    <t>UKUPNO RASHODI</t>
  </si>
  <si>
    <t>RASHODI POSLOVANJA</t>
  </si>
  <si>
    <t>Rashodi za zaposlene</t>
  </si>
  <si>
    <t>Plaće</t>
  </si>
  <si>
    <t>Ostali rashodi za zaposlene</t>
  </si>
  <si>
    <t>Doprinisi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</si>
  <si>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</si>
  <si>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</si>
  <si>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</si>
  <si>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</si>
  <si>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</si>
  <si>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</si>
  <si>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</si>
  <si>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343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</si>
  <si>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</si>
  <si>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</si>
  <si>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</si>
  <si>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</si>
  <si>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</si>
  <si>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</si>
  <si>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</si>
  <si>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</si>
  <si>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</si>
  <si>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</si>
  <si>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</si>
  <si>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</si>
  <si>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</si>
  <si>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</si>
  <si>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PROJEKCIJA PLANA 
UKUPNO za 2020.</t>
  </si>
  <si>
    <t>PROJEKCIJA PLANA 
UKUPNO za 2021.</t>
  </si>
  <si>
    <t>PLAN RASHODA I IZDATAKA ZA 2019.</t>
  </si>
  <si>
    <t>PLAN RASHODA I IZDATAKA ZA 2020.</t>
  </si>
  <si>
    <t xml:space="preserve">IZVOR 31                               Vlastiti prihodi </t>
  </si>
  <si>
    <t>Ankica Mihaljević</t>
  </si>
  <si>
    <t>Dekan:</t>
  </si>
  <si>
    <t>Prof.dr.sc. Dubravko Majetić</t>
  </si>
  <si>
    <t>Ankica Mihaljević, dipl.oec.</t>
  </si>
  <si>
    <t xml:space="preserve">Izradila: </t>
  </si>
  <si>
    <t>Izradila: Ankica Mihaljević, dipl.oec.</t>
  </si>
  <si>
    <t>PLAN RASHODA I IZDATAKA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</si>
</sst>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24">
    <font>
      <sz val="11"/>
      <color theme="1"/>
      <name val="Calibri"/>
      <family val="2"/>
      <scheme val="minor"/>
    </font>
    <font>
      <sz val="10"/>
      <color rgb="FF000000"/>
      <name val="Open Sans"/>
    </font>
    <font>
      <b/>
      <sz val="12"/>
      <color indexed="8"/>
      <name val="Calibri"/>
      <family val="2"/>
      <charset val="238"/>
    </font>
    <font>
      <sz val="10"/>
      <color indexed="8"/>
      <name val="Open Sans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sz val="14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9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26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3" fillId="0" borderId="0"/>
    <xf numFmtId="0" fontId="13" fillId="0" borderId="0"/>
    <xf numFmtId="0" fontId="13" fillId="0" borderId="0"/>
  </cellStyleXfs>
  <cellXfs count="128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3" fontId="6" fillId="0" borderId="2" xfId="1" applyNumberFormat="1" applyFont="1" applyFill="1" applyBorder="1" applyAlignment="1" applyProtection="1">
      <alignment horizontal="right" vertical="center"/>
      <protection locked="0"/>
    </xf>
    <xf numFmtId="0" fontId="5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3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Alignment="1"/>
    <xf numFmtId="0" fontId="4" fillId="2" borderId="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3" fontId="6" fillId="3" borderId="3" xfId="1" applyNumberFormat="1" applyFont="1" applyFill="1" applyBorder="1" applyAlignment="1" applyProtection="1">
      <alignment horizontal="right" vertical="center"/>
      <protection locked="0"/>
    </xf>
    <xf numFmtId="3" fontId="6" fillId="3" borderId="3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/>
    </xf>
    <xf numFmtId="1" fontId="10" fillId="4" borderId="1" xfId="2" applyNumberFormat="1" applyFont="1" applyFill="1" applyBorder="1" applyAlignment="1" applyProtection="1">
      <alignment horizontal="left" vertical="center" wrapText="1"/>
    </xf>
    <xf numFmtId="1" fontId="10" fillId="4" borderId="1" xfId="2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Fill="1" applyBorder="1" applyAlignment="1" applyProtection="1">
      <alignment horizontal="left"/>
    </xf>
    <xf numFmtId="0" fontId="14" fillId="0" borderId="3" xfId="3" applyFont="1" applyFill="1" applyBorder="1" applyAlignment="1" applyProtection="1">
      <alignment horizontal="left" vertical="center" wrapText="1"/>
    </xf>
    <xf numFmtId="3" fontId="10" fillId="4" borderId="1" xfId="2" applyNumberFormat="1" applyFont="1" applyFill="1" applyBorder="1" applyAlignment="1" applyProtection="1">
      <alignment horizontal="right"/>
    </xf>
    <xf numFmtId="3" fontId="12" fillId="0" borderId="3" xfId="2" applyNumberFormat="1" applyFont="1" applyFill="1" applyBorder="1" applyAlignment="1" applyProtection="1">
      <alignment vertical="center"/>
      <protection locked="0"/>
    </xf>
    <xf numFmtId="164" fontId="12" fillId="0" borderId="3" xfId="2" applyNumberFormat="1" applyFont="1" applyFill="1" applyBorder="1" applyAlignment="1" applyProtection="1">
      <alignment vertical="center"/>
      <protection locked="0"/>
    </xf>
    <xf numFmtId="49" fontId="12" fillId="0" borderId="7" xfId="2" applyNumberFormat="1" applyFont="1" applyFill="1" applyBorder="1" applyAlignment="1" applyProtection="1">
      <alignment horizontal="left"/>
    </xf>
    <xf numFmtId="3" fontId="12" fillId="0" borderId="7" xfId="2" applyNumberFormat="1" applyFont="1" applyFill="1" applyBorder="1" applyAlignment="1" applyProtection="1">
      <alignment vertical="center"/>
      <protection locked="0"/>
    </xf>
    <xf numFmtId="0" fontId="12" fillId="0" borderId="3" xfId="4" applyFont="1" applyFill="1" applyBorder="1" applyAlignment="1" applyProtection="1">
      <alignment horizontal="left" wrapText="1"/>
    </xf>
    <xf numFmtId="3" fontId="10" fillId="4" borderId="1" xfId="2" applyNumberFormat="1" applyFont="1" applyFill="1" applyBorder="1" applyAlignment="1" applyProtection="1">
      <alignment vertical="center"/>
    </xf>
    <xf numFmtId="49" fontId="15" fillId="5" borderId="3" xfId="2" applyNumberFormat="1" applyFont="1" applyFill="1" applyBorder="1" applyAlignment="1" applyProtection="1">
      <alignment horizontal="left"/>
    </xf>
    <xf numFmtId="3" fontId="15" fillId="5" borderId="3" xfId="2" applyNumberFormat="1" applyFont="1" applyFill="1" applyBorder="1" applyAlignment="1" applyProtection="1">
      <alignment vertical="center"/>
    </xf>
    <xf numFmtId="3" fontId="19" fillId="5" borderId="1" xfId="2" applyNumberFormat="1" applyFont="1" applyFill="1" applyBorder="1" applyAlignment="1" applyProtection="1">
      <alignment horizontal="right"/>
    </xf>
    <xf numFmtId="49" fontId="17" fillId="6" borderId="3" xfId="2" applyNumberFormat="1" applyFont="1" applyFill="1" applyBorder="1" applyAlignment="1" applyProtection="1">
      <alignment horizontal="left"/>
    </xf>
    <xf numFmtId="0" fontId="18" fillId="6" borderId="3" xfId="3" applyFont="1" applyFill="1" applyBorder="1" applyAlignment="1" applyProtection="1">
      <alignment horizontal="left" vertical="center" wrapText="1"/>
    </xf>
    <xf numFmtId="49" fontId="17" fillId="5" borderId="3" xfId="2" applyNumberFormat="1" applyFont="1" applyFill="1" applyBorder="1" applyAlignment="1" applyProtection="1">
      <alignment horizontal="left"/>
    </xf>
    <xf numFmtId="0" fontId="18" fillId="5" borderId="3" xfId="3" applyFont="1" applyFill="1" applyBorder="1" applyAlignment="1" applyProtection="1">
      <alignment horizontal="left" vertical="center" wrapText="1"/>
    </xf>
    <xf numFmtId="3" fontId="17" fillId="5" borderId="3" xfId="2" applyNumberFormat="1" applyFont="1" applyFill="1" applyBorder="1" applyAlignment="1" applyProtection="1">
      <alignment vertical="center"/>
    </xf>
    <xf numFmtId="0" fontId="20" fillId="4" borderId="1" xfId="2" applyNumberFormat="1" applyFont="1" applyFill="1" applyBorder="1" applyAlignment="1" applyProtection="1">
      <alignment horizontal="center" vertical="center" wrapText="1"/>
    </xf>
    <xf numFmtId="0" fontId="20" fillId="4" borderId="1" xfId="2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12" fillId="0" borderId="7" xfId="4" applyFont="1" applyFill="1" applyBorder="1" applyAlignment="1" applyProtection="1">
      <alignment horizontal="left" wrapText="1"/>
    </xf>
    <xf numFmtId="49" fontId="12" fillId="0" borderId="8" xfId="2" applyNumberFormat="1" applyFont="1" applyFill="1" applyBorder="1" applyAlignment="1" applyProtection="1">
      <alignment horizontal="left"/>
    </xf>
    <xf numFmtId="49" fontId="15" fillId="6" borderId="3" xfId="2" applyNumberFormat="1" applyFont="1" applyFill="1" applyBorder="1" applyAlignment="1" applyProtection="1">
      <alignment horizontal="left"/>
    </xf>
    <xf numFmtId="3" fontId="15" fillId="6" borderId="3" xfId="2" applyNumberFormat="1" applyFont="1" applyFill="1" applyBorder="1" applyAlignment="1" applyProtection="1">
      <alignment vertical="center"/>
    </xf>
    <xf numFmtId="3" fontId="17" fillId="6" borderId="3" xfId="2" applyNumberFormat="1" applyFont="1" applyFill="1" applyBorder="1" applyAlignment="1" applyProtection="1">
      <alignment vertical="center"/>
    </xf>
    <xf numFmtId="3" fontId="12" fillId="0" borderId="3" xfId="2" applyNumberFormat="1" applyFont="1" applyFill="1" applyBorder="1" applyAlignment="1" applyProtection="1">
      <alignment horizontal="right" vertical="center"/>
      <protection locked="0"/>
    </xf>
    <xf numFmtId="3" fontId="17" fillId="5" borderId="3" xfId="2" applyNumberFormat="1" applyFont="1" applyFill="1" applyBorder="1" applyAlignment="1" applyProtection="1">
      <alignment horizontal="right" vertical="center"/>
    </xf>
    <xf numFmtId="3" fontId="17" fillId="6" borderId="3" xfId="2" applyNumberFormat="1" applyFont="1" applyFill="1" applyBorder="1" applyAlignment="1" applyProtection="1">
      <alignment horizontal="right" vertical="center"/>
    </xf>
    <xf numFmtId="3" fontId="12" fillId="0" borderId="7" xfId="2" applyNumberFormat="1" applyFont="1" applyFill="1" applyBorder="1" applyAlignment="1" applyProtection="1">
      <alignment horizontal="right" vertical="center"/>
      <protection locked="0"/>
    </xf>
    <xf numFmtId="3" fontId="10" fillId="4" borderId="1" xfId="2" applyNumberFormat="1" applyFont="1" applyFill="1" applyBorder="1" applyAlignment="1" applyProtection="1">
      <alignment horizontal="right" vertical="center"/>
    </xf>
    <xf numFmtId="3" fontId="19" fillId="7" borderId="3" xfId="2" applyNumberFormat="1" applyFont="1" applyFill="1" applyBorder="1" applyAlignment="1" applyProtection="1">
      <alignment horizontal="right"/>
    </xf>
    <xf numFmtId="1" fontId="10" fillId="4" borderId="4" xfId="2" applyNumberFormat="1" applyFont="1" applyFill="1" applyBorder="1" applyAlignment="1" applyProtection="1">
      <alignment horizontal="left" vertical="center" wrapText="1"/>
    </xf>
    <xf numFmtId="0" fontId="14" fillId="0" borderId="10" xfId="3" applyFont="1" applyFill="1" applyBorder="1" applyAlignment="1" applyProtection="1">
      <alignment horizontal="left" vertical="center" wrapText="1"/>
    </xf>
    <xf numFmtId="0" fontId="18" fillId="5" borderId="10" xfId="3" applyFont="1" applyFill="1" applyBorder="1" applyAlignment="1" applyProtection="1">
      <alignment horizontal="left" vertical="center" wrapText="1"/>
    </xf>
    <xf numFmtId="0" fontId="18" fillId="6" borderId="10" xfId="3" applyFont="1" applyFill="1" applyBorder="1" applyAlignment="1" applyProtection="1">
      <alignment horizontal="left" vertical="center" wrapText="1"/>
    </xf>
    <xf numFmtId="0" fontId="12" fillId="0" borderId="11" xfId="4" applyFont="1" applyFill="1" applyBorder="1" applyAlignment="1" applyProtection="1">
      <alignment horizontal="left" wrapText="1"/>
    </xf>
    <xf numFmtId="0" fontId="12" fillId="0" borderId="10" xfId="4" applyFont="1" applyFill="1" applyBorder="1" applyAlignment="1" applyProtection="1">
      <alignment horizontal="left" wrapText="1"/>
    </xf>
    <xf numFmtId="0" fontId="20" fillId="4" borderId="5" xfId="2" applyNumberFormat="1" applyFont="1" applyFill="1" applyBorder="1" applyAlignment="1" applyProtection="1">
      <alignment horizontal="center" vertical="center" wrapText="1"/>
    </xf>
    <xf numFmtId="3" fontId="12" fillId="0" borderId="12" xfId="2" applyNumberFormat="1" applyFont="1" applyFill="1" applyBorder="1" applyAlignment="1" applyProtection="1">
      <alignment vertical="center"/>
      <protection locked="0"/>
    </xf>
    <xf numFmtId="3" fontId="17" fillId="5" borderId="12" xfId="2" applyNumberFormat="1" applyFont="1" applyFill="1" applyBorder="1" applyAlignment="1" applyProtection="1">
      <alignment vertical="center"/>
    </xf>
    <xf numFmtId="3" fontId="17" fillId="6" borderId="12" xfId="2" applyNumberFormat="1" applyFont="1" applyFill="1" applyBorder="1" applyAlignment="1" applyProtection="1">
      <alignment vertical="center"/>
    </xf>
    <xf numFmtId="3" fontId="12" fillId="0" borderId="14" xfId="2" applyNumberFormat="1" applyFont="1" applyFill="1" applyBorder="1" applyAlignment="1" applyProtection="1">
      <alignment vertical="center"/>
      <protection locked="0"/>
    </xf>
    <xf numFmtId="3" fontId="10" fillId="4" borderId="5" xfId="2" applyNumberFormat="1" applyFont="1" applyFill="1" applyBorder="1" applyAlignment="1" applyProtection="1">
      <alignment vertical="center"/>
    </xf>
    <xf numFmtId="3" fontId="19" fillId="6" borderId="3" xfId="2" applyNumberFormat="1" applyFont="1" applyFill="1" applyBorder="1" applyAlignment="1" applyProtection="1">
      <alignment horizontal="right"/>
    </xf>
    <xf numFmtId="3" fontId="19" fillId="5" borderId="3" xfId="2" applyNumberFormat="1" applyFont="1" applyFill="1" applyBorder="1" applyAlignment="1" applyProtection="1">
      <alignment horizontal="right"/>
    </xf>
    <xf numFmtId="3" fontId="10" fillId="4" borderId="3" xfId="2" applyNumberFormat="1" applyFont="1" applyFill="1" applyBorder="1" applyAlignment="1" applyProtection="1">
      <alignment vertical="center"/>
    </xf>
    <xf numFmtId="0" fontId="16" fillId="5" borderId="10" xfId="3" applyFont="1" applyFill="1" applyBorder="1" applyAlignment="1" applyProtection="1">
      <alignment horizontal="left" vertical="center" wrapText="1"/>
    </xf>
    <xf numFmtId="0" fontId="16" fillId="6" borderId="10" xfId="3" applyFont="1" applyFill="1" applyBorder="1" applyAlignment="1" applyProtection="1">
      <alignment horizontal="left" vertical="center" wrapText="1"/>
    </xf>
    <xf numFmtId="0" fontId="14" fillId="0" borderId="11" xfId="3" applyFont="1" applyFill="1" applyBorder="1" applyAlignment="1" applyProtection="1">
      <alignment horizontal="left" vertical="center" wrapText="1"/>
    </xf>
    <xf numFmtId="3" fontId="15" fillId="5" borderId="12" xfId="2" applyNumberFormat="1" applyFont="1" applyFill="1" applyBorder="1" applyAlignment="1" applyProtection="1">
      <alignment vertical="center"/>
    </xf>
    <xf numFmtId="164" fontId="12" fillId="0" borderId="12" xfId="2" applyNumberFormat="1" applyFont="1" applyFill="1" applyBorder="1" applyAlignment="1" applyProtection="1">
      <alignment vertical="center"/>
      <protection locked="0"/>
    </xf>
    <xf numFmtId="3" fontId="15" fillId="6" borderId="12" xfId="2" applyNumberFormat="1" applyFont="1" applyFill="1" applyBorder="1" applyAlignment="1" applyProtection="1">
      <alignment vertical="center"/>
    </xf>
    <xf numFmtId="3" fontId="12" fillId="8" borderId="13" xfId="2" applyNumberFormat="1" applyFont="1" applyFill="1" applyBorder="1" applyAlignment="1" applyProtection="1">
      <alignment vertical="center"/>
      <protection locked="0"/>
    </xf>
    <xf numFmtId="3" fontId="12" fillId="8" borderId="9" xfId="2" applyNumberFormat="1" applyFont="1" applyFill="1" applyBorder="1" applyAlignment="1" applyProtection="1">
      <alignment vertical="center"/>
      <protection locked="0"/>
    </xf>
    <xf numFmtId="3" fontId="19" fillId="7" borderId="7" xfId="2" applyNumberFormat="1" applyFont="1" applyFill="1" applyBorder="1" applyAlignment="1" applyProtection="1">
      <alignment horizontal="right"/>
    </xf>
    <xf numFmtId="3" fontId="19" fillId="7" borderId="9" xfId="2" applyNumberFormat="1" applyFont="1" applyFill="1" applyBorder="1" applyAlignment="1" applyProtection="1">
      <alignment horizontal="right"/>
    </xf>
    <xf numFmtId="0" fontId="10" fillId="4" borderId="1" xfId="2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3" fontId="18" fillId="9" borderId="3" xfId="2" applyNumberFormat="1" applyFont="1" applyFill="1" applyBorder="1" applyAlignment="1" applyProtection="1">
      <alignment horizontal="center" vertical="center"/>
    </xf>
    <xf numFmtId="3" fontId="17" fillId="10" borderId="3" xfId="2" applyNumberFormat="1" applyFont="1" applyFill="1" applyBorder="1" applyProtection="1"/>
    <xf numFmtId="3" fontId="18" fillId="10" borderId="3" xfId="2" applyNumberFormat="1" applyFont="1" applyFill="1" applyBorder="1" applyAlignment="1" applyProtection="1">
      <alignment vertical="center"/>
    </xf>
    <xf numFmtId="0" fontId="15" fillId="0" borderId="3" xfId="2" applyFont="1" applyBorder="1" applyProtection="1"/>
    <xf numFmtId="3" fontId="15" fillId="10" borderId="3" xfId="2" applyNumberFormat="1" applyFont="1" applyFill="1" applyBorder="1" applyProtection="1"/>
    <xf numFmtId="3" fontId="14" fillId="9" borderId="3" xfId="2" applyNumberFormat="1" applyFont="1" applyFill="1" applyBorder="1" applyAlignment="1" applyProtection="1">
      <alignment vertical="center"/>
      <protection locked="0"/>
    </xf>
    <xf numFmtId="0" fontId="16" fillId="0" borderId="3" xfId="2" applyFont="1" applyBorder="1" applyAlignment="1" applyProtection="1">
      <alignment vertical="center"/>
    </xf>
    <xf numFmtId="0" fontId="15" fillId="0" borderId="3" xfId="2" applyNumberFormat="1" applyFont="1" applyFill="1" applyBorder="1" applyAlignment="1" applyProtection="1">
      <alignment vertical="center"/>
    </xf>
    <xf numFmtId="3" fontId="15" fillId="10" borderId="3" xfId="2" applyNumberFormat="1" applyFont="1" applyFill="1" applyBorder="1" applyAlignment="1" applyProtection="1">
      <alignment vertical="center"/>
    </xf>
    <xf numFmtId="0" fontId="16" fillId="0" borderId="3" xfId="2" applyFont="1" applyFill="1" applyBorder="1" applyAlignment="1" applyProtection="1">
      <alignment vertical="center"/>
    </xf>
    <xf numFmtId="0" fontId="18" fillId="0" borderId="3" xfId="2" applyFont="1" applyFill="1" applyBorder="1" applyAlignment="1" applyProtection="1">
      <alignment horizontal="center" vertical="center"/>
    </xf>
    <xf numFmtId="3" fontId="17" fillId="10" borderId="3" xfId="2" applyNumberFormat="1" applyFont="1" applyFill="1" applyBorder="1" applyAlignment="1" applyProtection="1">
      <alignment vertical="center"/>
    </xf>
    <xf numFmtId="3" fontId="12" fillId="9" borderId="3" xfId="2" applyNumberFormat="1" applyFont="1" applyFill="1" applyBorder="1" applyProtection="1">
      <protection locked="0"/>
    </xf>
    <xf numFmtId="3" fontId="12" fillId="9" borderId="3" xfId="2" applyNumberFormat="1" applyFont="1" applyFill="1" applyBorder="1" applyAlignment="1" applyProtection="1">
      <alignment vertical="center"/>
      <protection locked="0"/>
    </xf>
    <xf numFmtId="0" fontId="16" fillId="0" borderId="3" xfId="5" applyFont="1" applyFill="1" applyBorder="1" applyAlignment="1" applyProtection="1">
      <alignment horizontal="left" vertical="center" wrapText="1"/>
    </xf>
    <xf numFmtId="0" fontId="16" fillId="0" borderId="3" xfId="2" applyFont="1" applyFill="1" applyBorder="1" applyAlignment="1" applyProtection="1">
      <alignment horizontal="right" vertical="center"/>
    </xf>
    <xf numFmtId="0" fontId="8" fillId="0" borderId="0" xfId="2" applyProtection="1"/>
    <xf numFmtId="3" fontId="15" fillId="10" borderId="10" xfId="2" applyNumberFormat="1" applyFont="1" applyFill="1" applyBorder="1" applyProtection="1"/>
    <xf numFmtId="3" fontId="15" fillId="10" borderId="10" xfId="2" applyNumberFormat="1" applyFont="1" applyFill="1" applyBorder="1" applyAlignment="1" applyProtection="1">
      <alignment vertical="center"/>
    </xf>
    <xf numFmtId="0" fontId="21" fillId="5" borderId="3" xfId="2" applyFont="1" applyFill="1" applyBorder="1" applyAlignment="1" applyProtection="1">
      <alignment vertical="center" wrapText="1"/>
    </xf>
    <xf numFmtId="0" fontId="19" fillId="5" borderId="3" xfId="2" applyFont="1" applyFill="1" applyBorder="1" applyAlignment="1" applyProtection="1">
      <alignment vertical="center" wrapText="1"/>
    </xf>
    <xf numFmtId="3" fontId="16" fillId="6" borderId="3" xfId="2" applyNumberFormat="1" applyFont="1" applyFill="1" applyBorder="1" applyAlignment="1" applyProtection="1">
      <alignment horizontal="left" vertical="center"/>
    </xf>
    <xf numFmtId="3" fontId="16" fillId="6" borderId="3" xfId="2" applyNumberFormat="1" applyFont="1" applyFill="1" applyBorder="1" applyAlignment="1" applyProtection="1">
      <alignment vertical="center" wrapText="1"/>
    </xf>
    <xf numFmtId="3" fontId="15" fillId="6" borderId="3" xfId="2" applyNumberFormat="1" applyFont="1" applyFill="1" applyBorder="1" applyProtection="1"/>
    <xf numFmtId="3" fontId="16" fillId="6" borderId="3" xfId="2" applyNumberFormat="1" applyFont="1" applyFill="1" applyBorder="1" applyAlignment="1" applyProtection="1">
      <alignment vertical="center"/>
    </xf>
    <xf numFmtId="0" fontId="16" fillId="6" borderId="3" xfId="2" applyFont="1" applyFill="1" applyBorder="1" applyAlignment="1" applyProtection="1">
      <alignment horizontal="left" vertical="center"/>
    </xf>
    <xf numFmtId="0" fontId="15" fillId="6" borderId="3" xfId="2" applyFont="1" applyFill="1" applyBorder="1" applyAlignment="1" applyProtection="1">
      <alignment vertical="center"/>
    </xf>
    <xf numFmtId="0" fontId="22" fillId="0" borderId="0" xfId="0" applyFont="1"/>
    <xf numFmtId="0" fontId="16" fillId="0" borderId="0" xfId="2" applyFont="1" applyFill="1" applyBorder="1" applyAlignment="1" applyProtection="1">
      <alignment vertical="center"/>
    </xf>
    <xf numFmtId="3" fontId="6" fillId="11" borderId="2" xfId="1" applyNumberFormat="1" applyFont="1" applyFill="1" applyBorder="1" applyAlignment="1">
      <alignment horizontal="right" vertical="center" wrapText="1"/>
    </xf>
    <xf numFmtId="3" fontId="6" fillId="11" borderId="2" xfId="1" applyNumberFormat="1" applyFont="1" applyFill="1" applyBorder="1" applyAlignment="1">
      <alignment horizontal="right" vertical="center"/>
    </xf>
    <xf numFmtId="0" fontId="5" fillId="5" borderId="2" xfId="1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left" vertical="center"/>
    </xf>
    <xf numFmtId="3" fontId="6" fillId="5" borderId="3" xfId="1" applyNumberFormat="1" applyFont="1" applyFill="1" applyBorder="1" applyAlignment="1" applyProtection="1">
      <alignment horizontal="right" vertical="center" wrapText="1"/>
      <protection locked="0"/>
    </xf>
    <xf numFmtId="3" fontId="6" fillId="11" borderId="3" xfId="1" applyNumberFormat="1" applyFont="1" applyFill="1" applyBorder="1" applyAlignment="1">
      <alignment horizontal="righ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19" fillId="0" borderId="3" xfId="1" applyFont="1" applyBorder="1" applyAlignment="1">
      <alignment vertical="center"/>
    </xf>
    <xf numFmtId="3" fontId="19" fillId="5" borderId="3" xfId="2" applyNumberFormat="1" applyFont="1" applyFill="1" applyBorder="1" applyAlignment="1" applyProtection="1">
      <alignment vertical="center"/>
    </xf>
    <xf numFmtId="3" fontId="19" fillId="5" borderId="3" xfId="2" applyNumberFormat="1" applyFont="1" applyFill="1" applyBorder="1" applyAlignment="1" applyProtection="1">
      <alignment vertical="center" wrapText="1"/>
    </xf>
    <xf numFmtId="3" fontId="17" fillId="10" borderId="3" xfId="2" applyNumberFormat="1" applyFont="1" applyFill="1" applyBorder="1" applyAlignment="1" applyProtection="1">
      <alignment horizontal="center"/>
    </xf>
    <xf numFmtId="0" fontId="6" fillId="0" borderId="0" xfId="1" applyFont="1" applyAlignment="1">
      <alignment horizontal="center" vertical="center" wrapText="1"/>
    </xf>
    <xf numFmtId="0" fontId="3" fillId="0" borderId="0" xfId="1" applyFont="1" applyAlignment="1"/>
    <xf numFmtId="0" fontId="23" fillId="0" borderId="3" xfId="1" applyFont="1" applyBorder="1" applyAlignment="1" applyProtection="1">
      <alignment horizontal="left" vertical="center"/>
      <protection locked="0"/>
    </xf>
    <xf numFmtId="0" fontId="2" fillId="0" borderId="0" xfId="1" applyFont="1" applyAlignment="1">
      <alignment horizontal="center" vertical="center" wrapText="1"/>
    </xf>
    <xf numFmtId="0" fontId="9" fillId="0" borderId="0" xfId="2" applyNumberFormat="1" applyFont="1" applyFill="1" applyBorder="1" applyAlignment="1" applyProtection="1">
      <alignment horizontal="center" vertical="center" wrapText="1"/>
    </xf>
    <xf numFmtId="1" fontId="10" fillId="4" borderId="1" xfId="2" applyNumberFormat="1" applyFont="1" applyFill="1" applyBorder="1" applyAlignment="1" applyProtection="1">
      <alignment horizontal="center" vertical="center" wrapText="1"/>
    </xf>
    <xf numFmtId="0" fontId="11" fillId="4" borderId="4" xfId="2" applyFont="1" applyFill="1" applyBorder="1" applyAlignment="1" applyProtection="1">
      <alignment horizontal="center" vertical="center"/>
    </xf>
    <xf numFmtId="0" fontId="11" fillId="4" borderId="6" xfId="2" applyFont="1" applyFill="1" applyBorder="1" applyAlignment="1" applyProtection="1">
      <alignment horizontal="center" vertical="center"/>
    </xf>
    <xf numFmtId="1" fontId="10" fillId="4" borderId="4" xfId="2" applyNumberFormat="1" applyFont="1" applyFill="1" applyBorder="1" applyAlignment="1" applyProtection="1">
      <alignment horizontal="center" vertical="center" wrapText="1"/>
    </xf>
    <xf numFmtId="1" fontId="10" fillId="4" borderId="5" xfId="2" applyNumberFormat="1" applyFont="1" applyFill="1" applyBorder="1" applyAlignment="1" applyProtection="1">
      <alignment horizontal="center" vertical="center" wrapText="1"/>
    </xf>
    <xf numFmtId="0" fontId="11" fillId="4" borderId="15" xfId="2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2"/>
    <cellStyle name="Normal 6" xfId="1"/>
    <cellStyle name="Obično_List4" xfId="5"/>
    <cellStyle name="Obično_List7" xfId="3"/>
    <cellStyle name="Obično_List8" xfId="4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FBC75BD8-4892-4B3B-9D2E-63C48321F70E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10808B20-2E51-456C-9B36-5294D8533A13}"/>
            </a:ext>
          </a:extLst>
        </xdr:cNvPr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6DADCA0B-5C73-4805-8C6D-38A0A49C28EC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46" name="Line 1">
          <a:extLst>
            <a:ext uri="{FF2B5EF4-FFF2-40B4-BE49-F238E27FC236}">
              <a16:creationId xmlns="" xmlns:a16="http://schemas.microsoft.com/office/drawing/2014/main" id="{E64A7699-747A-4597-BC6E-B5722CFB37C9}"/>
            </a:ext>
          </a:extLst>
        </xdr:cNvPr>
        <xdr:cNvSpPr>
          <a:spLocks noChangeShapeType="1"/>
        </xdr:cNvSpPr>
      </xdr:nvSpPr>
      <xdr:spPr bwMode="auto">
        <a:xfrm>
          <a:off x="19050" y="12553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0</xdr:rowOff>
    </xdr:from>
    <xdr:to>
      <xdr:col>0</xdr:col>
      <xdr:colOff>1085850</xdr:colOff>
      <xdr:row>22</xdr:row>
      <xdr:rowOff>0</xdr:rowOff>
    </xdr:to>
    <xdr:sp macro="" textlink="">
      <xdr:nvSpPr>
        <xdr:cNvPr id="47" name="Line 2">
          <a:extLst>
            <a:ext uri="{FF2B5EF4-FFF2-40B4-BE49-F238E27FC236}">
              <a16:creationId xmlns="" xmlns:a16="http://schemas.microsoft.com/office/drawing/2014/main" id="{782D2E1A-0051-4AD4-9AC5-63B514EABD86}"/>
            </a:ext>
          </a:extLst>
        </xdr:cNvPr>
        <xdr:cNvSpPr>
          <a:spLocks noChangeShapeType="1"/>
        </xdr:cNvSpPr>
      </xdr:nvSpPr>
      <xdr:spPr bwMode="auto">
        <a:xfrm>
          <a:off x="9525" y="12553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48" name="Line 1">
          <a:extLst>
            <a:ext uri="{FF2B5EF4-FFF2-40B4-BE49-F238E27FC236}">
              <a16:creationId xmlns="" xmlns:a16="http://schemas.microsoft.com/office/drawing/2014/main" id="{9FF3C68F-D92B-4C24-920F-81DA7EAA2896}"/>
            </a:ext>
          </a:extLst>
        </xdr:cNvPr>
        <xdr:cNvSpPr>
          <a:spLocks noChangeShapeType="1"/>
        </xdr:cNvSpPr>
      </xdr:nvSpPr>
      <xdr:spPr bwMode="auto">
        <a:xfrm>
          <a:off x="19050" y="12553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0</xdr:rowOff>
    </xdr:from>
    <xdr:to>
      <xdr:col>0</xdr:col>
      <xdr:colOff>1085850</xdr:colOff>
      <xdr:row>22</xdr:row>
      <xdr:rowOff>0</xdr:rowOff>
    </xdr:to>
    <xdr:sp macro="" textlink="">
      <xdr:nvSpPr>
        <xdr:cNvPr id="49" name="Line 2">
          <a:extLst>
            <a:ext uri="{FF2B5EF4-FFF2-40B4-BE49-F238E27FC236}">
              <a16:creationId xmlns="" xmlns:a16="http://schemas.microsoft.com/office/drawing/2014/main" id="{32F8773E-07B9-4AD5-8762-BCB11261518D}"/>
            </a:ext>
          </a:extLst>
        </xdr:cNvPr>
        <xdr:cNvSpPr>
          <a:spLocks noChangeShapeType="1"/>
        </xdr:cNvSpPr>
      </xdr:nvSpPr>
      <xdr:spPr bwMode="auto">
        <a:xfrm>
          <a:off x="9525" y="12553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50" name="Line 1">
          <a:extLst>
            <a:ext uri="{FF2B5EF4-FFF2-40B4-BE49-F238E27FC236}">
              <a16:creationId xmlns="" xmlns:a16="http://schemas.microsoft.com/office/drawing/2014/main" id="{9E965A8A-8257-44D5-ABFB-108C381D8667}"/>
            </a:ext>
          </a:extLst>
        </xdr:cNvPr>
        <xdr:cNvSpPr>
          <a:spLocks noChangeShapeType="1"/>
        </xdr:cNvSpPr>
      </xdr:nvSpPr>
      <xdr:spPr bwMode="auto">
        <a:xfrm>
          <a:off x="19050" y="12553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51" name="Line 2">
          <a:extLst>
            <a:ext uri="{FF2B5EF4-FFF2-40B4-BE49-F238E27FC236}">
              <a16:creationId xmlns="" xmlns:a16="http://schemas.microsoft.com/office/drawing/2014/main" id="{FBF88501-2272-4BFA-B575-3D16A7B9125A}"/>
            </a:ext>
          </a:extLst>
        </xdr:cNvPr>
        <xdr:cNvSpPr>
          <a:spLocks noChangeShapeType="1"/>
        </xdr:cNvSpPr>
      </xdr:nvSpPr>
      <xdr:spPr bwMode="auto">
        <a:xfrm>
          <a:off x="9525" y="6753225"/>
          <a:ext cx="6000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52" name="Line 1">
          <a:extLst>
            <a:ext uri="{FF2B5EF4-FFF2-40B4-BE49-F238E27FC236}">
              <a16:creationId xmlns="" xmlns:a16="http://schemas.microsoft.com/office/drawing/2014/main" id="{609D8348-D22B-4BEB-BC76-30C25E8E4734}"/>
            </a:ext>
          </a:extLst>
        </xdr:cNvPr>
        <xdr:cNvSpPr>
          <a:spLocks noChangeShapeType="1"/>
        </xdr:cNvSpPr>
      </xdr:nvSpPr>
      <xdr:spPr bwMode="auto">
        <a:xfrm>
          <a:off x="19050" y="6753225"/>
          <a:ext cx="5905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53" name="Line 2">
          <a:extLst>
            <a:ext uri="{FF2B5EF4-FFF2-40B4-BE49-F238E27FC236}">
              <a16:creationId xmlns="" xmlns:a16="http://schemas.microsoft.com/office/drawing/2014/main" id="{AF32BFDC-F051-41A0-9E80-F441FBDF699E}"/>
            </a:ext>
          </a:extLst>
        </xdr:cNvPr>
        <xdr:cNvSpPr>
          <a:spLocks noChangeShapeType="1"/>
        </xdr:cNvSpPr>
      </xdr:nvSpPr>
      <xdr:spPr bwMode="auto">
        <a:xfrm>
          <a:off x="9525" y="6753225"/>
          <a:ext cx="6000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70" name="Line 1">
          <a:extLst>
            <a:ext uri="{FF2B5EF4-FFF2-40B4-BE49-F238E27FC236}">
              <a16:creationId xmlns="" xmlns:a16="http://schemas.microsoft.com/office/drawing/2014/main" id="{26B97581-D2D2-47CF-AD0F-9A335E783885}"/>
            </a:ext>
          </a:extLst>
        </xdr:cNvPr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0</xdr:rowOff>
    </xdr:from>
    <xdr:to>
      <xdr:col>0</xdr:col>
      <xdr:colOff>1085850</xdr:colOff>
      <xdr:row>38</xdr:row>
      <xdr:rowOff>0</xdr:rowOff>
    </xdr:to>
    <xdr:sp macro="" textlink="">
      <xdr:nvSpPr>
        <xdr:cNvPr id="71" name="Line 2">
          <a:extLst>
            <a:ext uri="{FF2B5EF4-FFF2-40B4-BE49-F238E27FC236}">
              <a16:creationId xmlns="" xmlns:a16="http://schemas.microsoft.com/office/drawing/2014/main" id="{63CE5BB5-3AE3-4118-89FE-1047FB3719A7}"/>
            </a:ext>
          </a:extLst>
        </xdr:cNvPr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72" name="Line 1">
          <a:extLst>
            <a:ext uri="{FF2B5EF4-FFF2-40B4-BE49-F238E27FC236}">
              <a16:creationId xmlns="" xmlns:a16="http://schemas.microsoft.com/office/drawing/2014/main" id="{80A3061D-6154-4558-AF60-693E340A4303}"/>
            </a:ext>
          </a:extLst>
        </xdr:cNvPr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0</xdr:rowOff>
    </xdr:from>
    <xdr:to>
      <xdr:col>0</xdr:col>
      <xdr:colOff>1085850</xdr:colOff>
      <xdr:row>38</xdr:row>
      <xdr:rowOff>0</xdr:rowOff>
    </xdr:to>
    <xdr:sp macro="" textlink="">
      <xdr:nvSpPr>
        <xdr:cNvPr id="73" name="Line 2">
          <a:extLst>
            <a:ext uri="{FF2B5EF4-FFF2-40B4-BE49-F238E27FC236}">
              <a16:creationId xmlns="" xmlns:a16="http://schemas.microsoft.com/office/drawing/2014/main" id="{6EC5B013-B821-4ADB-A951-966125D000D6}"/>
            </a:ext>
          </a:extLst>
        </xdr:cNvPr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74" name="Line 1">
          <a:extLst>
            <a:ext uri="{FF2B5EF4-FFF2-40B4-BE49-F238E27FC236}">
              <a16:creationId xmlns="" xmlns:a16="http://schemas.microsoft.com/office/drawing/2014/main" id="{83EF8EA9-13DF-4249-8D81-1676967979B6}"/>
            </a:ext>
          </a:extLst>
        </xdr:cNvPr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0</xdr:rowOff>
    </xdr:from>
    <xdr:to>
      <xdr:col>0</xdr:col>
      <xdr:colOff>1085850</xdr:colOff>
      <xdr:row>38</xdr:row>
      <xdr:rowOff>0</xdr:rowOff>
    </xdr:to>
    <xdr:sp macro="" textlink="">
      <xdr:nvSpPr>
        <xdr:cNvPr id="75" name="Line 2">
          <a:extLst>
            <a:ext uri="{FF2B5EF4-FFF2-40B4-BE49-F238E27FC236}">
              <a16:creationId xmlns="" xmlns:a16="http://schemas.microsoft.com/office/drawing/2014/main" id="{791025F7-AC45-4899-95ED-474F54CAE0A6}"/>
            </a:ext>
          </a:extLst>
        </xdr:cNvPr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0</xdr:rowOff>
    </xdr:from>
    <xdr:to>
      <xdr:col>1</xdr:col>
      <xdr:colOff>0</xdr:colOff>
      <xdr:row>38</xdr:row>
      <xdr:rowOff>0</xdr:rowOff>
    </xdr:to>
    <xdr:sp macro="" textlink="">
      <xdr:nvSpPr>
        <xdr:cNvPr id="76" name="Line 1">
          <a:extLst>
            <a:ext uri="{FF2B5EF4-FFF2-40B4-BE49-F238E27FC236}">
              <a16:creationId xmlns="" xmlns:a16="http://schemas.microsoft.com/office/drawing/2014/main" id="{F28F4A6C-C44B-4AB4-BACE-28D6CA4084D1}"/>
            </a:ext>
          </a:extLst>
        </xdr:cNvPr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0</xdr:rowOff>
    </xdr:from>
    <xdr:to>
      <xdr:col>0</xdr:col>
      <xdr:colOff>1085850</xdr:colOff>
      <xdr:row>38</xdr:row>
      <xdr:rowOff>0</xdr:rowOff>
    </xdr:to>
    <xdr:sp macro="" textlink="">
      <xdr:nvSpPr>
        <xdr:cNvPr id="77" name="Line 2">
          <a:extLst>
            <a:ext uri="{FF2B5EF4-FFF2-40B4-BE49-F238E27FC236}">
              <a16:creationId xmlns="" xmlns:a16="http://schemas.microsoft.com/office/drawing/2014/main" id="{FA9803A7-E5F2-4FAE-90DA-4EDA5219BA23}"/>
            </a:ext>
          </a:extLst>
        </xdr:cNvPr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26" sqref="B26"/>
    </sheetView>
  </sheetViews>
  <sheetFormatPr defaultRowHeight="15"/>
  <cols>
    <col min="2" max="2" width="33.5703125" customWidth="1"/>
    <col min="3" max="3" width="17.140625" customWidth="1"/>
    <col min="4" max="4" width="17.7109375" customWidth="1"/>
    <col min="5" max="5" width="20.7109375" customWidth="1"/>
  </cols>
  <sheetData>
    <row r="1" spans="1:5">
      <c r="B1" s="113" t="s">
        <v>0</v>
      </c>
      <c r="C1" s="119" t="s">
        <v>1</v>
      </c>
      <c r="D1" s="119"/>
      <c r="E1" s="119"/>
    </row>
    <row r="2" spans="1:5">
      <c r="B2" s="113" t="s">
        <v>2</v>
      </c>
      <c r="C2" s="119" t="s">
        <v>3</v>
      </c>
      <c r="D2" s="119"/>
      <c r="E2" s="119"/>
    </row>
    <row r="3" spans="1:5">
      <c r="B3" s="113" t="s">
        <v>4</v>
      </c>
      <c r="C3" s="119" t="s">
        <v>109</v>
      </c>
      <c r="D3" s="119"/>
      <c r="E3" s="119"/>
    </row>
    <row r="4" spans="1:5">
      <c r="B4" s="113" t="s">
        <v>5</v>
      </c>
      <c r="C4" s="119" t="s">
        <v>6</v>
      </c>
      <c r="D4" s="119"/>
      <c r="E4" s="119"/>
    </row>
    <row r="6" spans="1:5">
      <c r="B6" s="120" t="s">
        <v>7</v>
      </c>
      <c r="C6" s="118"/>
      <c r="D6" s="118"/>
      <c r="E6" s="118"/>
    </row>
    <row r="7" spans="1:5">
      <c r="B7" s="120" t="s">
        <v>8</v>
      </c>
      <c r="C7" s="118"/>
      <c r="D7" s="118"/>
      <c r="E7" s="118"/>
    </row>
    <row r="9" spans="1:5" ht="30">
      <c r="A9" s="1"/>
      <c r="B9" s="1"/>
      <c r="C9" s="1" t="s">
        <v>9</v>
      </c>
      <c r="D9" s="1" t="s">
        <v>10</v>
      </c>
      <c r="E9" s="1" t="s">
        <v>11</v>
      </c>
    </row>
    <row r="10" spans="1:5">
      <c r="A10" s="2"/>
      <c r="B10" s="108" t="s">
        <v>12</v>
      </c>
      <c r="C10" s="106">
        <f>+C11+C12</f>
        <v>136561000</v>
      </c>
      <c r="D10" s="106">
        <f>+D11+D12</f>
        <v>145222000</v>
      </c>
      <c r="E10" s="106">
        <f>+E11+E12</f>
        <v>143924000</v>
      </c>
    </row>
    <row r="11" spans="1:5">
      <c r="A11" s="3">
        <v>6</v>
      </c>
      <c r="B11" s="2" t="s">
        <v>13</v>
      </c>
      <c r="C11" s="4">
        <v>136545000</v>
      </c>
      <c r="D11" s="4">
        <v>145207000</v>
      </c>
      <c r="E11" s="4">
        <v>143910000</v>
      </c>
    </row>
    <row r="12" spans="1:5">
      <c r="A12" s="3">
        <v>7</v>
      </c>
      <c r="B12" s="5" t="s">
        <v>14</v>
      </c>
      <c r="C12" s="4">
        <v>16000</v>
      </c>
      <c r="D12" s="4">
        <v>15000</v>
      </c>
      <c r="E12" s="4">
        <v>14000</v>
      </c>
    </row>
    <row r="13" spans="1:5">
      <c r="A13" s="6"/>
      <c r="B13" s="109" t="s">
        <v>15</v>
      </c>
      <c r="C13" s="107">
        <f>+C14+C15</f>
        <v>141715500</v>
      </c>
      <c r="D13" s="107">
        <f>+D14+D15</f>
        <v>144754500</v>
      </c>
      <c r="E13" s="107">
        <f>+E14+E15</f>
        <v>143309000</v>
      </c>
    </row>
    <row r="14" spans="1:5">
      <c r="A14" s="6">
        <v>3</v>
      </c>
      <c r="B14" s="2" t="s">
        <v>16</v>
      </c>
      <c r="C14" s="7">
        <v>104043500</v>
      </c>
      <c r="D14" s="8">
        <v>105714500</v>
      </c>
      <c r="E14" s="8">
        <v>106844000</v>
      </c>
    </row>
    <row r="15" spans="1:5">
      <c r="A15" s="3">
        <v>4</v>
      </c>
      <c r="B15" s="5" t="s">
        <v>17</v>
      </c>
      <c r="C15" s="7">
        <v>37672000</v>
      </c>
      <c r="D15" s="8">
        <v>39040000</v>
      </c>
      <c r="E15" s="8">
        <v>36465000</v>
      </c>
    </row>
    <row r="16" spans="1:5">
      <c r="A16" s="2"/>
      <c r="B16" s="108" t="s">
        <v>18</v>
      </c>
      <c r="C16" s="106">
        <f>+C10-C13</f>
        <v>-5154500</v>
      </c>
      <c r="D16" s="106">
        <f>+D10-D13</f>
        <v>467500</v>
      </c>
      <c r="E16" s="106">
        <f>+E10-E13</f>
        <v>615000</v>
      </c>
    </row>
    <row r="17" spans="1:5">
      <c r="A17" s="9"/>
      <c r="B17" s="117"/>
      <c r="C17" s="118"/>
      <c r="D17" s="118"/>
      <c r="E17" s="118"/>
    </row>
    <row r="18" spans="1:5" ht="30">
      <c r="A18" s="10"/>
      <c r="B18" s="10"/>
      <c r="C18" s="10" t="s">
        <v>9</v>
      </c>
      <c r="D18" s="10" t="s">
        <v>10</v>
      </c>
      <c r="E18" s="10" t="s">
        <v>11</v>
      </c>
    </row>
    <row r="19" spans="1:5" ht="30">
      <c r="A19" s="11" t="s">
        <v>19</v>
      </c>
      <c r="B19" s="112" t="s">
        <v>20</v>
      </c>
      <c r="C19" s="110">
        <v>16300000</v>
      </c>
      <c r="D19" s="111">
        <f>-C20</f>
        <v>11145500</v>
      </c>
      <c r="E19" s="111">
        <f>-D20</f>
        <v>11613000</v>
      </c>
    </row>
    <row r="20" spans="1:5" ht="30">
      <c r="A20" s="11" t="s">
        <v>21</v>
      </c>
      <c r="B20" s="11" t="s">
        <v>22</v>
      </c>
      <c r="C20" s="12">
        <v>-11145500</v>
      </c>
      <c r="D20" s="12">
        <v>-11613000</v>
      </c>
      <c r="E20" s="13">
        <v>-12228000</v>
      </c>
    </row>
    <row r="21" spans="1:5">
      <c r="A21" s="14"/>
      <c r="B21" s="14"/>
      <c r="C21" s="15"/>
      <c r="D21" s="15"/>
      <c r="E21" s="15"/>
    </row>
    <row r="22" spans="1:5">
      <c r="A22" t="s">
        <v>113</v>
      </c>
      <c r="D22" t="s">
        <v>110</v>
      </c>
    </row>
    <row r="23" spans="1:5">
      <c r="A23" t="s">
        <v>112</v>
      </c>
      <c r="D23" t="s">
        <v>111</v>
      </c>
    </row>
  </sheetData>
  <mergeCells count="7">
    <mergeCell ref="B17:E17"/>
    <mergeCell ref="C1:E1"/>
    <mergeCell ref="C2:E2"/>
    <mergeCell ref="C3:E3"/>
    <mergeCell ref="C4:E4"/>
    <mergeCell ref="B6:E6"/>
    <mergeCell ref="B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workbookViewId="0">
      <selection activeCell="Q53" sqref="Q53"/>
    </sheetView>
  </sheetViews>
  <sheetFormatPr defaultRowHeight="15"/>
  <cols>
    <col min="2" max="2" width="39.140625" customWidth="1"/>
    <col min="3" max="3" width="12.5703125" customWidth="1"/>
    <col min="4" max="4" width="12.140625" customWidth="1"/>
    <col min="5" max="5" width="11.7109375" customWidth="1"/>
    <col min="6" max="6" width="13" customWidth="1"/>
    <col min="7" max="7" width="12.140625" customWidth="1"/>
    <col min="8" max="8" width="12.85546875" bestFit="1" customWidth="1"/>
    <col min="9" max="9" width="12" customWidth="1"/>
    <col min="10" max="10" width="11.85546875" bestFit="1" customWidth="1"/>
    <col min="11" max="11" width="14.7109375" customWidth="1"/>
    <col min="12" max="12" width="14.42578125" customWidth="1"/>
    <col min="14" max="14" width="11.140625" customWidth="1"/>
    <col min="15" max="16" width="9.140625" customWidth="1"/>
    <col min="18" max="18" width="9.140625" customWidth="1"/>
  </cols>
  <sheetData>
    <row r="1" spans="1:19" ht="18.75" customHeight="1">
      <c r="D1" s="121" t="s">
        <v>23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3" spans="1:19" ht="34.5" customHeight="1">
      <c r="A3" s="125" t="s">
        <v>24</v>
      </c>
      <c r="B3" s="126"/>
      <c r="C3" s="127" t="s">
        <v>25</v>
      </c>
      <c r="D3" s="124"/>
      <c r="E3" s="124"/>
      <c r="F3" s="124"/>
      <c r="G3" s="124"/>
      <c r="H3" s="124"/>
      <c r="I3" s="124"/>
      <c r="J3" s="124"/>
      <c r="K3" s="124"/>
    </row>
    <row r="4" spans="1:19" ht="105.75" customHeight="1">
      <c r="A4" s="16" t="s">
        <v>26</v>
      </c>
      <c r="B4" s="50" t="s">
        <v>27</v>
      </c>
      <c r="C4" s="18" t="s">
        <v>28</v>
      </c>
      <c r="D4" s="56" t="s">
        <v>29</v>
      </c>
      <c r="E4" s="18" t="s">
        <v>30</v>
      </c>
      <c r="F4" s="18" t="s">
        <v>31</v>
      </c>
      <c r="G4" s="18" t="s">
        <v>32</v>
      </c>
      <c r="H4" s="18" t="s">
        <v>33</v>
      </c>
      <c r="I4" s="37" t="s">
        <v>34</v>
      </c>
      <c r="J4" s="18" t="s">
        <v>35</v>
      </c>
      <c r="K4" s="18" t="s">
        <v>36</v>
      </c>
    </row>
    <row r="5" spans="1:19">
      <c r="A5" s="19"/>
      <c r="B5" s="51" t="s">
        <v>19</v>
      </c>
      <c r="C5" s="49">
        <f>D5+E5+F5+G5+H5+I5+J5+K5</f>
        <v>16300000</v>
      </c>
      <c r="D5" s="57">
        <v>0</v>
      </c>
      <c r="E5" s="22">
        <v>0</v>
      </c>
      <c r="F5" s="22">
        <v>1500000</v>
      </c>
      <c r="G5" s="22">
        <v>6500000</v>
      </c>
      <c r="H5" s="22">
        <v>300000</v>
      </c>
      <c r="I5" s="22">
        <v>7000000</v>
      </c>
      <c r="J5" s="22">
        <v>1000000</v>
      </c>
      <c r="K5" s="22">
        <v>0</v>
      </c>
    </row>
    <row r="6" spans="1:19" ht="16.5" customHeight="1">
      <c r="A6" s="28"/>
      <c r="B6" s="65" t="s">
        <v>37</v>
      </c>
      <c r="C6" s="29">
        <f>D6+E6+F6+G6+H6+I6+J6+K6</f>
        <v>136561000</v>
      </c>
      <c r="D6" s="68">
        <f t="shared" ref="D6:K6" si="0">D16+D18</f>
        <v>69000000</v>
      </c>
      <c r="E6" s="29">
        <f t="shared" si="0"/>
        <v>14845000</v>
      </c>
      <c r="F6" s="29">
        <f t="shared" si="0"/>
        <v>5900000</v>
      </c>
      <c r="G6" s="29">
        <f t="shared" si="0"/>
        <v>3800000</v>
      </c>
      <c r="H6" s="29">
        <f t="shared" si="0"/>
        <v>4500000</v>
      </c>
      <c r="I6" s="29">
        <f t="shared" si="0"/>
        <v>36000000</v>
      </c>
      <c r="J6" s="29">
        <f t="shared" si="0"/>
        <v>2500000</v>
      </c>
      <c r="K6" s="29">
        <f t="shared" si="0"/>
        <v>16000</v>
      </c>
    </row>
    <row r="7" spans="1:19" ht="15" customHeight="1">
      <c r="A7" s="19"/>
      <c r="B7" s="51" t="s">
        <v>38</v>
      </c>
      <c r="C7" s="49">
        <f>D7+E7+F7+G7+H7+I7+J7+K7</f>
        <v>-11145500</v>
      </c>
      <c r="D7" s="69">
        <v>0</v>
      </c>
      <c r="E7" s="23">
        <v>0</v>
      </c>
      <c r="F7" s="23">
        <v>-478000</v>
      </c>
      <c r="G7" s="23">
        <v>-5832500</v>
      </c>
      <c r="H7" s="23">
        <v>-245000</v>
      </c>
      <c r="I7" s="23">
        <v>-4385000</v>
      </c>
      <c r="J7" s="23">
        <v>-205000</v>
      </c>
      <c r="K7" s="23">
        <v>0</v>
      </c>
    </row>
    <row r="8" spans="1:19" ht="15" customHeight="1">
      <c r="A8" s="41"/>
      <c r="B8" s="66" t="s">
        <v>39</v>
      </c>
      <c r="C8" s="42">
        <f>D8+E8+F8+G8+H8+I8+J8+K8</f>
        <v>141715500</v>
      </c>
      <c r="D8" s="70">
        <f t="shared" ref="D8:K8" si="1">D5+D6+D7</f>
        <v>69000000</v>
      </c>
      <c r="E8" s="42">
        <f t="shared" si="1"/>
        <v>14845000</v>
      </c>
      <c r="F8" s="42">
        <f t="shared" si="1"/>
        <v>6922000</v>
      </c>
      <c r="G8" s="42">
        <f t="shared" si="1"/>
        <v>4467500</v>
      </c>
      <c r="H8" s="42">
        <f t="shared" si="1"/>
        <v>4555000</v>
      </c>
      <c r="I8" s="42">
        <f t="shared" si="1"/>
        <v>38615000</v>
      </c>
      <c r="J8" s="42">
        <f t="shared" si="1"/>
        <v>3295000</v>
      </c>
      <c r="K8" s="42">
        <f t="shared" si="1"/>
        <v>16000</v>
      </c>
    </row>
    <row r="9" spans="1:19" ht="15.75" thickBot="1">
      <c r="A9" s="40"/>
      <c r="B9" s="71" t="s">
        <v>40</v>
      </c>
      <c r="C9" s="74">
        <f>D9+E9+F9+H9+G9+I9+J9+K9</f>
        <v>141715500</v>
      </c>
      <c r="D9" s="71">
        <v>64000000</v>
      </c>
      <c r="E9" s="72">
        <v>14845000</v>
      </c>
      <c r="F9" s="72">
        <v>6922000</v>
      </c>
      <c r="G9" s="72">
        <v>4467500</v>
      </c>
      <c r="H9" s="72">
        <v>9555000</v>
      </c>
      <c r="I9" s="72">
        <v>38615000</v>
      </c>
      <c r="J9" s="72">
        <v>3295000</v>
      </c>
      <c r="K9" s="72">
        <v>16000</v>
      </c>
    </row>
    <row r="10" spans="1:19" ht="30.75" customHeight="1" thickTop="1">
      <c r="A10" s="24" t="s">
        <v>41</v>
      </c>
      <c r="B10" s="67" t="s">
        <v>42</v>
      </c>
      <c r="C10" s="73">
        <f>D10+E10+F10+G10+H10+I10+J10+K10</f>
        <v>43300000</v>
      </c>
      <c r="D10" s="60"/>
      <c r="E10" s="25"/>
      <c r="F10" s="25"/>
      <c r="G10" s="25">
        <v>3800000</v>
      </c>
      <c r="H10" s="25">
        <v>3500000</v>
      </c>
      <c r="I10" s="25">
        <v>36000000</v>
      </c>
      <c r="J10" s="25"/>
      <c r="K10" s="25"/>
    </row>
    <row r="11" spans="1:19" ht="24.75" customHeight="1">
      <c r="A11" s="19" t="s">
        <v>43</v>
      </c>
      <c r="B11" s="51" t="s">
        <v>44</v>
      </c>
      <c r="C11" s="49">
        <f>D11+E11+F11+G11+H11+I11+J11+K11</f>
        <v>1000000</v>
      </c>
      <c r="D11" s="57"/>
      <c r="E11" s="22"/>
      <c r="F11" s="22"/>
      <c r="G11" s="22"/>
      <c r="H11" s="22">
        <v>1000000</v>
      </c>
      <c r="I11" s="22"/>
      <c r="J11" s="22"/>
      <c r="K11" s="22"/>
    </row>
    <row r="12" spans="1:19" ht="21" customHeight="1">
      <c r="A12" s="19" t="s">
        <v>45</v>
      </c>
      <c r="B12" s="51" t="s">
        <v>46</v>
      </c>
      <c r="C12" s="49">
        <f>D12+E12+F12+G12+H12+I12+J12+K12</f>
        <v>5900000</v>
      </c>
      <c r="D12" s="57"/>
      <c r="E12" s="22"/>
      <c r="F12" s="22">
        <v>5900000</v>
      </c>
      <c r="G12" s="22"/>
      <c r="H12" s="22"/>
      <c r="I12" s="22"/>
      <c r="J12" s="22"/>
      <c r="K12" s="22"/>
    </row>
    <row r="13" spans="1:19" ht="25.5">
      <c r="A13" s="19" t="s">
        <v>47</v>
      </c>
      <c r="B13" s="51" t="s">
        <v>48</v>
      </c>
      <c r="C13" s="49">
        <f>D13+E13+F13+H13+G13+I13+J13+K13</f>
        <v>14845000</v>
      </c>
      <c r="D13" s="57"/>
      <c r="E13" s="22">
        <v>14845000</v>
      </c>
      <c r="F13" s="22"/>
      <c r="G13" s="22"/>
      <c r="H13" s="22"/>
      <c r="I13" s="22"/>
      <c r="J13" s="22"/>
      <c r="K13" s="22"/>
    </row>
    <row r="14" spans="1:19" ht="25.5">
      <c r="A14" s="19" t="s">
        <v>49</v>
      </c>
      <c r="B14" s="51" t="s">
        <v>50</v>
      </c>
      <c r="C14" s="49">
        <f>D14+E14+F14+G14+H14+I14+J14+K14</f>
        <v>2500000</v>
      </c>
      <c r="D14" s="57"/>
      <c r="E14" s="22"/>
      <c r="F14" s="22"/>
      <c r="G14" s="22"/>
      <c r="H14" s="22"/>
      <c r="I14" s="22"/>
      <c r="J14" s="22">
        <v>2500000</v>
      </c>
      <c r="K14" s="22"/>
    </row>
    <row r="15" spans="1:19" ht="25.5">
      <c r="A15" s="19" t="s">
        <v>51</v>
      </c>
      <c r="B15" s="51" t="s">
        <v>52</v>
      </c>
      <c r="C15" s="49">
        <f>D15+E15+F15+G15+H15+I15+J15+K15</f>
        <v>69000000</v>
      </c>
      <c r="D15" s="57">
        <v>69000000</v>
      </c>
      <c r="E15" s="22"/>
      <c r="F15" s="22"/>
      <c r="G15" s="22"/>
      <c r="H15" s="22"/>
      <c r="I15" s="22"/>
      <c r="J15" s="22"/>
      <c r="K15" s="22"/>
    </row>
    <row r="16" spans="1:19">
      <c r="A16" s="33" t="s">
        <v>53</v>
      </c>
      <c r="B16" s="52" t="s">
        <v>54</v>
      </c>
      <c r="C16" s="63">
        <f>D16+E16+F16+G16+H16+I16+J16+K16</f>
        <v>136545000</v>
      </c>
      <c r="D16" s="58">
        <f t="shared" ref="D16:K16" si="2">SUM(D10:D15)</f>
        <v>69000000</v>
      </c>
      <c r="E16" s="35">
        <f t="shared" si="2"/>
        <v>14845000</v>
      </c>
      <c r="F16" s="35">
        <f t="shared" si="2"/>
        <v>5900000</v>
      </c>
      <c r="G16" s="35">
        <f t="shared" si="2"/>
        <v>3800000</v>
      </c>
      <c r="H16" s="35">
        <f t="shared" si="2"/>
        <v>4500000</v>
      </c>
      <c r="I16" s="35">
        <f t="shared" si="2"/>
        <v>36000000</v>
      </c>
      <c r="J16" s="35">
        <f t="shared" si="2"/>
        <v>2500000</v>
      </c>
      <c r="K16" s="35">
        <f t="shared" si="2"/>
        <v>0</v>
      </c>
    </row>
    <row r="17" spans="1:11">
      <c r="A17" s="19" t="s">
        <v>55</v>
      </c>
      <c r="B17" s="55" t="s">
        <v>56</v>
      </c>
      <c r="C17" s="49">
        <f>D17+E17+F17+G17+H17+I17+J17+K17</f>
        <v>16000</v>
      </c>
      <c r="D17" s="57"/>
      <c r="E17" s="22"/>
      <c r="F17" s="22"/>
      <c r="G17" s="22"/>
      <c r="H17" s="22"/>
      <c r="I17" s="22"/>
      <c r="J17" s="22"/>
      <c r="K17" s="22">
        <v>16000</v>
      </c>
    </row>
    <row r="18" spans="1:11">
      <c r="A18" s="33" t="s">
        <v>57</v>
      </c>
      <c r="B18" s="52" t="s">
        <v>54</v>
      </c>
      <c r="C18" s="63">
        <f>D18+E18+F18+G18+H18+I18+J18+K18</f>
        <v>16000</v>
      </c>
      <c r="D18" s="58">
        <f t="shared" ref="D18:K18" si="3">SUM(D17:D17)</f>
        <v>0</v>
      </c>
      <c r="E18" s="35">
        <f t="shared" si="3"/>
        <v>0</v>
      </c>
      <c r="F18" s="35">
        <f t="shared" si="3"/>
        <v>0</v>
      </c>
      <c r="G18" s="35">
        <f t="shared" si="3"/>
        <v>0</v>
      </c>
      <c r="H18" s="35">
        <f t="shared" si="3"/>
        <v>0</v>
      </c>
      <c r="I18" s="35">
        <f t="shared" si="3"/>
        <v>0</v>
      </c>
      <c r="J18" s="35">
        <f t="shared" si="3"/>
        <v>0</v>
      </c>
      <c r="K18" s="35">
        <f t="shared" si="3"/>
        <v>16000</v>
      </c>
    </row>
    <row r="19" spans="1:11">
      <c r="A19" s="122" t="s">
        <v>58</v>
      </c>
      <c r="B19" s="125"/>
      <c r="C19" s="64">
        <f>C10+C11+C12+C13+C14+C15+C17</f>
        <v>136561000</v>
      </c>
      <c r="D19" s="61">
        <f>D10+D11+D12+D13+D14+D15+D17</f>
        <v>69000000</v>
      </c>
      <c r="E19" s="27">
        <f>E10+E11+E12+E13+E14+E15+E17</f>
        <v>14845000</v>
      </c>
      <c r="F19" s="27">
        <f>F10+F11+F12+F13+F14+F15+F17</f>
        <v>5900000</v>
      </c>
      <c r="G19" s="27">
        <f>G10+G11+G12+G14+G13+G15+G17</f>
        <v>3800000</v>
      </c>
      <c r="H19" s="27">
        <f>H10+H11+H12+H13+H14+H15+H17</f>
        <v>4500000</v>
      </c>
      <c r="I19" s="27">
        <f>I10+I11+I12+I13+I14+I15+I17</f>
        <v>36000000</v>
      </c>
      <c r="J19" s="27">
        <f>J10+J11+J12+J13+J14+J15+J17</f>
        <v>2500000</v>
      </c>
      <c r="K19" s="27">
        <f>K10+K11+K12+K13+K14+K15+K17</f>
        <v>16000</v>
      </c>
    </row>
    <row r="21" spans="1:11" ht="30" customHeight="1">
      <c r="A21" s="125" t="s">
        <v>24</v>
      </c>
      <c r="B21" s="126"/>
      <c r="C21" s="127" t="s">
        <v>59</v>
      </c>
      <c r="D21" s="124"/>
      <c r="E21" s="124"/>
      <c r="F21" s="124"/>
      <c r="G21" s="124"/>
      <c r="H21" s="124"/>
      <c r="I21" s="124"/>
      <c r="J21" s="124"/>
      <c r="K21" s="124"/>
    </row>
    <row r="22" spans="1:11" ht="89.25">
      <c r="A22" s="16" t="s">
        <v>26</v>
      </c>
      <c r="B22" s="50" t="s">
        <v>27</v>
      </c>
      <c r="C22" s="18" t="s">
        <v>28</v>
      </c>
      <c r="D22" s="56" t="s">
        <v>29</v>
      </c>
      <c r="E22" s="18" t="s">
        <v>30</v>
      </c>
      <c r="F22" s="18" t="s">
        <v>31</v>
      </c>
      <c r="G22" s="18" t="s">
        <v>32</v>
      </c>
      <c r="H22" s="18" t="s">
        <v>33</v>
      </c>
      <c r="I22" s="37" t="s">
        <v>34</v>
      </c>
      <c r="J22" s="18" t="s">
        <v>35</v>
      </c>
      <c r="K22" s="18" t="s">
        <v>36</v>
      </c>
    </row>
    <row r="23" spans="1:11">
      <c r="A23" s="19"/>
      <c r="B23" s="51" t="s">
        <v>19</v>
      </c>
      <c r="C23" s="49">
        <f>D23+E23+F23+G23+H23+I23+J23+K23</f>
        <v>11145500</v>
      </c>
      <c r="D23" s="57">
        <v>0</v>
      </c>
      <c r="E23" s="22">
        <v>0</v>
      </c>
      <c r="F23" s="22">
        <v>478000</v>
      </c>
      <c r="G23" s="22">
        <v>5832500</v>
      </c>
      <c r="H23" s="22">
        <v>245000</v>
      </c>
      <c r="I23" s="22">
        <v>4385000</v>
      </c>
      <c r="J23" s="22">
        <v>205000</v>
      </c>
      <c r="K23" s="22"/>
    </row>
    <row r="24" spans="1:11">
      <c r="A24" s="33"/>
      <c r="B24" s="52" t="s">
        <v>37</v>
      </c>
      <c r="C24" s="63">
        <f t="shared" ref="C24:K24" si="4">C32+C34</f>
        <v>145222000</v>
      </c>
      <c r="D24" s="58">
        <f t="shared" si="4"/>
        <v>70322000</v>
      </c>
      <c r="E24" s="35">
        <f t="shared" si="4"/>
        <v>15435000</v>
      </c>
      <c r="F24" s="35">
        <f t="shared" si="4"/>
        <v>7900000</v>
      </c>
      <c r="G24" s="35">
        <f t="shared" si="4"/>
        <v>5850000</v>
      </c>
      <c r="H24" s="35">
        <f t="shared" si="4"/>
        <v>3450000</v>
      </c>
      <c r="I24" s="35">
        <f t="shared" si="4"/>
        <v>38500000</v>
      </c>
      <c r="J24" s="35">
        <f t="shared" si="4"/>
        <v>3750000</v>
      </c>
      <c r="K24" s="35">
        <f t="shared" si="4"/>
        <v>15000</v>
      </c>
    </row>
    <row r="25" spans="1:11">
      <c r="A25" s="19"/>
      <c r="B25" s="51" t="s">
        <v>38</v>
      </c>
      <c r="C25" s="49">
        <f>D25+E25+F25+G25+H25+I25+J25+K25</f>
        <v>-11613000</v>
      </c>
      <c r="D25" s="57">
        <v>0</v>
      </c>
      <c r="E25" s="22">
        <v>0</v>
      </c>
      <c r="F25" s="22">
        <v>-543000</v>
      </c>
      <c r="G25" s="22">
        <v>-5865000</v>
      </c>
      <c r="H25" s="22">
        <v>-565000</v>
      </c>
      <c r="I25" s="22">
        <v>-4435000</v>
      </c>
      <c r="J25" s="22">
        <v>-205000</v>
      </c>
      <c r="K25" s="22"/>
    </row>
    <row r="26" spans="1:11">
      <c r="A26" s="31"/>
      <c r="B26" s="53" t="s">
        <v>39</v>
      </c>
      <c r="C26" s="62">
        <f t="shared" ref="C26" si="5">SUM(D26:P26)</f>
        <v>144754500</v>
      </c>
      <c r="D26" s="59">
        <f t="shared" ref="D26:K26" si="6">D23+D24+D25</f>
        <v>70322000</v>
      </c>
      <c r="E26" s="43">
        <f t="shared" si="6"/>
        <v>15435000</v>
      </c>
      <c r="F26" s="43">
        <f t="shared" si="6"/>
        <v>7835000</v>
      </c>
      <c r="G26" s="43">
        <f t="shared" si="6"/>
        <v>5817500</v>
      </c>
      <c r="H26" s="43">
        <f t="shared" si="6"/>
        <v>3130000</v>
      </c>
      <c r="I26" s="43">
        <f t="shared" si="6"/>
        <v>38450000</v>
      </c>
      <c r="J26" s="43">
        <f t="shared" si="6"/>
        <v>3750000</v>
      </c>
      <c r="K26" s="43">
        <f t="shared" si="6"/>
        <v>15000</v>
      </c>
    </row>
    <row r="27" spans="1:11" ht="15.75" thickBot="1">
      <c r="A27" s="40"/>
      <c r="B27" s="71" t="s">
        <v>40</v>
      </c>
      <c r="C27" s="74">
        <f t="shared" ref="C27:C34" si="7">D27+E27+F27+G27+H27+I27+J27+K27</f>
        <v>144754500</v>
      </c>
      <c r="D27" s="71">
        <v>64822000</v>
      </c>
      <c r="E27" s="71">
        <v>15435000</v>
      </c>
      <c r="F27" s="71">
        <v>7835000</v>
      </c>
      <c r="G27" s="71">
        <v>5817500</v>
      </c>
      <c r="H27" s="71">
        <v>8630000</v>
      </c>
      <c r="I27" s="71">
        <v>38450000</v>
      </c>
      <c r="J27" s="71">
        <v>3750000</v>
      </c>
      <c r="K27" s="71">
        <v>15000</v>
      </c>
    </row>
    <row r="28" spans="1:11" ht="25.5" customHeight="1" thickTop="1">
      <c r="A28" s="24">
        <v>63</v>
      </c>
      <c r="B28" s="54" t="s">
        <v>61</v>
      </c>
      <c r="C28" s="73">
        <f t="shared" si="7"/>
        <v>47800000</v>
      </c>
      <c r="D28" s="60"/>
      <c r="E28" s="25"/>
      <c r="F28" s="25"/>
      <c r="G28" s="25">
        <v>5850000</v>
      </c>
      <c r="H28" s="25">
        <v>3450000</v>
      </c>
      <c r="I28" s="25">
        <v>38500000</v>
      </c>
      <c r="J28" s="25"/>
      <c r="K28" s="25"/>
    </row>
    <row r="29" spans="1:11" ht="30.75" customHeight="1">
      <c r="A29" s="19" t="s">
        <v>62</v>
      </c>
      <c r="B29" s="55" t="s">
        <v>65</v>
      </c>
      <c r="C29" s="49">
        <f t="shared" si="7"/>
        <v>7900000</v>
      </c>
      <c r="D29" s="57"/>
      <c r="E29" s="22"/>
      <c r="F29" s="22">
        <v>7900000</v>
      </c>
      <c r="G29" s="22"/>
      <c r="H29" s="22"/>
      <c r="I29" s="22"/>
      <c r="J29" s="22"/>
      <c r="K29" s="22"/>
    </row>
    <row r="30" spans="1:11" ht="26.25">
      <c r="A30" s="19" t="s">
        <v>63</v>
      </c>
      <c r="B30" s="55" t="s">
        <v>66</v>
      </c>
      <c r="C30" s="49">
        <f t="shared" si="7"/>
        <v>19185000</v>
      </c>
      <c r="D30" s="57"/>
      <c r="E30" s="22">
        <v>15435000</v>
      </c>
      <c r="F30" s="22"/>
      <c r="G30" s="22"/>
      <c r="H30" s="22"/>
      <c r="I30" s="22"/>
      <c r="J30" s="22">
        <v>3750000</v>
      </c>
      <c r="K30" s="22"/>
    </row>
    <row r="31" spans="1:11" ht="26.25">
      <c r="A31" s="19" t="s">
        <v>64</v>
      </c>
      <c r="B31" s="55" t="s">
        <v>67</v>
      </c>
      <c r="C31" s="49">
        <f t="shared" si="7"/>
        <v>70322000</v>
      </c>
      <c r="D31" s="57">
        <v>70322000</v>
      </c>
      <c r="E31" s="22"/>
      <c r="F31" s="22"/>
      <c r="G31" s="22"/>
      <c r="H31" s="22"/>
      <c r="I31" s="22"/>
      <c r="J31" s="22"/>
      <c r="K31" s="22"/>
    </row>
    <row r="32" spans="1:11">
      <c r="A32" s="33" t="s">
        <v>53</v>
      </c>
      <c r="B32" s="52" t="s">
        <v>54</v>
      </c>
      <c r="C32" s="63">
        <f t="shared" si="7"/>
        <v>145207000</v>
      </c>
      <c r="D32" s="58">
        <f t="shared" ref="D32:K32" si="8">SUM(D28:D31)</f>
        <v>70322000</v>
      </c>
      <c r="E32" s="35">
        <f t="shared" si="8"/>
        <v>15435000</v>
      </c>
      <c r="F32" s="35">
        <f t="shared" si="8"/>
        <v>7900000</v>
      </c>
      <c r="G32" s="35">
        <f t="shared" si="8"/>
        <v>5850000</v>
      </c>
      <c r="H32" s="35">
        <f t="shared" si="8"/>
        <v>3450000</v>
      </c>
      <c r="I32" s="35">
        <f t="shared" si="8"/>
        <v>38500000</v>
      </c>
      <c r="J32" s="35">
        <f t="shared" si="8"/>
        <v>3750000</v>
      </c>
      <c r="K32" s="35">
        <f t="shared" si="8"/>
        <v>0</v>
      </c>
    </row>
    <row r="33" spans="1:11" ht="26.25">
      <c r="A33" s="19" t="s">
        <v>68</v>
      </c>
      <c r="B33" s="55" t="s">
        <v>69</v>
      </c>
      <c r="C33" s="49">
        <f t="shared" si="7"/>
        <v>15000</v>
      </c>
      <c r="D33" s="57"/>
      <c r="E33" s="22"/>
      <c r="F33" s="22"/>
      <c r="G33" s="22"/>
      <c r="H33" s="22"/>
      <c r="I33" s="22"/>
      <c r="J33" s="22"/>
      <c r="K33" s="22">
        <v>15000</v>
      </c>
    </row>
    <row r="34" spans="1:11">
      <c r="A34" s="33" t="s">
        <v>57</v>
      </c>
      <c r="B34" s="52" t="s">
        <v>54</v>
      </c>
      <c r="C34" s="63">
        <f t="shared" si="7"/>
        <v>15000</v>
      </c>
      <c r="D34" s="58">
        <f t="shared" ref="D34:K34" si="9">SUM(D33:D33)</f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15000</v>
      </c>
    </row>
    <row r="35" spans="1:11">
      <c r="A35" s="122" t="s">
        <v>58</v>
      </c>
      <c r="B35" s="125"/>
      <c r="C35" s="27">
        <f t="shared" ref="C35:K35" si="10">C28+C29+C30+C31+C33</f>
        <v>145222000</v>
      </c>
      <c r="D35" s="61">
        <f t="shared" si="10"/>
        <v>70322000</v>
      </c>
      <c r="E35" s="27">
        <f t="shared" si="10"/>
        <v>15435000</v>
      </c>
      <c r="F35" s="27">
        <f t="shared" si="10"/>
        <v>7900000</v>
      </c>
      <c r="G35" s="27">
        <f t="shared" si="10"/>
        <v>5850000</v>
      </c>
      <c r="H35" s="27">
        <f t="shared" si="10"/>
        <v>3450000</v>
      </c>
      <c r="I35" s="27">
        <f t="shared" si="10"/>
        <v>38500000</v>
      </c>
      <c r="J35" s="27">
        <f t="shared" si="10"/>
        <v>3750000</v>
      </c>
      <c r="K35" s="27">
        <f t="shared" si="10"/>
        <v>15000</v>
      </c>
    </row>
    <row r="37" spans="1:11" ht="27" customHeight="1">
      <c r="A37" s="16"/>
      <c r="B37" s="16" t="s">
        <v>24</v>
      </c>
      <c r="C37" s="123" t="s">
        <v>70</v>
      </c>
      <c r="D37" s="124"/>
      <c r="E37" s="124"/>
      <c r="F37" s="124"/>
      <c r="G37" s="124"/>
      <c r="H37" s="124"/>
      <c r="I37" s="124"/>
      <c r="J37" s="124"/>
      <c r="K37" s="124"/>
    </row>
    <row r="38" spans="1:11" ht="89.25">
      <c r="A38" s="16" t="s">
        <v>26</v>
      </c>
      <c r="B38" s="16" t="s">
        <v>27</v>
      </c>
      <c r="C38" s="17" t="s">
        <v>28</v>
      </c>
      <c r="D38" s="36" t="s">
        <v>29</v>
      </c>
      <c r="E38" s="18" t="s">
        <v>30</v>
      </c>
      <c r="F38" s="18" t="s">
        <v>31</v>
      </c>
      <c r="G38" s="18" t="s">
        <v>32</v>
      </c>
      <c r="H38" s="18" t="s">
        <v>33</v>
      </c>
      <c r="I38" s="37" t="s">
        <v>34</v>
      </c>
      <c r="J38" s="18" t="s">
        <v>35</v>
      </c>
      <c r="K38" s="18" t="s">
        <v>36</v>
      </c>
    </row>
    <row r="39" spans="1:11">
      <c r="A39" s="19"/>
      <c r="B39" s="20" t="s">
        <v>19</v>
      </c>
      <c r="C39" s="49">
        <f t="shared" ref="C39:C47" si="11">D39+E39+F39+G39+H39+I39+J39+K39</f>
        <v>11613000</v>
      </c>
      <c r="D39" s="44">
        <v>0</v>
      </c>
      <c r="E39" s="44">
        <v>0</v>
      </c>
      <c r="F39" s="44">
        <v>543000</v>
      </c>
      <c r="G39" s="44">
        <v>5865000</v>
      </c>
      <c r="H39" s="44">
        <v>565000</v>
      </c>
      <c r="I39" s="44">
        <v>4435000</v>
      </c>
      <c r="J39" s="44">
        <v>205000</v>
      </c>
      <c r="K39" s="44"/>
    </row>
    <row r="40" spans="1:11">
      <c r="A40" s="33"/>
      <c r="B40" s="34" t="s">
        <v>37</v>
      </c>
      <c r="C40" s="21">
        <f t="shared" si="11"/>
        <v>143924000</v>
      </c>
      <c r="D40" s="45">
        <f t="shared" ref="D40:K40" si="12">+D48+D50</f>
        <v>70950000</v>
      </c>
      <c r="E40" s="45">
        <f t="shared" si="12"/>
        <v>15260000</v>
      </c>
      <c r="F40" s="45">
        <f t="shared" si="12"/>
        <v>8500000</v>
      </c>
      <c r="G40" s="45">
        <f t="shared" si="12"/>
        <v>5500000</v>
      </c>
      <c r="H40" s="45">
        <f t="shared" si="12"/>
        <v>2300000</v>
      </c>
      <c r="I40" s="45">
        <f t="shared" si="12"/>
        <v>37500000</v>
      </c>
      <c r="J40" s="45">
        <f t="shared" si="12"/>
        <v>3900000</v>
      </c>
      <c r="K40" s="45">
        <f t="shared" si="12"/>
        <v>14000</v>
      </c>
    </row>
    <row r="41" spans="1:11">
      <c r="A41" s="19"/>
      <c r="B41" s="20" t="s">
        <v>38</v>
      </c>
      <c r="C41" s="49">
        <f t="shared" si="11"/>
        <v>-12228000</v>
      </c>
      <c r="D41" s="44">
        <v>0</v>
      </c>
      <c r="E41" s="44">
        <v>0</v>
      </c>
      <c r="F41" s="44">
        <v>-1028000</v>
      </c>
      <c r="G41" s="44">
        <v>-5955000</v>
      </c>
      <c r="H41" s="44">
        <v>-730000</v>
      </c>
      <c r="I41" s="44">
        <v>-4265000</v>
      </c>
      <c r="J41" s="44">
        <v>-250000</v>
      </c>
      <c r="K41" s="44"/>
    </row>
    <row r="42" spans="1:11">
      <c r="A42" s="31"/>
      <c r="B42" s="32" t="s">
        <v>39</v>
      </c>
      <c r="C42" s="46">
        <f t="shared" si="11"/>
        <v>143309000</v>
      </c>
      <c r="D42" s="46">
        <f t="shared" ref="D42:K42" si="13">D39+D40+D41</f>
        <v>70950000</v>
      </c>
      <c r="E42" s="46">
        <f t="shared" si="13"/>
        <v>15260000</v>
      </c>
      <c r="F42" s="46">
        <f t="shared" si="13"/>
        <v>8015000</v>
      </c>
      <c r="G42" s="46">
        <f t="shared" si="13"/>
        <v>5410000</v>
      </c>
      <c r="H42" s="46">
        <f t="shared" si="13"/>
        <v>2135000</v>
      </c>
      <c r="I42" s="46">
        <f t="shared" si="13"/>
        <v>37670000</v>
      </c>
      <c r="J42" s="46">
        <f t="shared" si="13"/>
        <v>3855000</v>
      </c>
      <c r="K42" s="46">
        <f t="shared" si="13"/>
        <v>14000</v>
      </c>
    </row>
    <row r="43" spans="1:11" ht="15.75" thickBot="1">
      <c r="A43" s="40"/>
      <c r="B43" s="71" t="s">
        <v>40</v>
      </c>
      <c r="C43" s="71">
        <f t="shared" si="11"/>
        <v>143309000</v>
      </c>
      <c r="D43" s="71">
        <v>65450000</v>
      </c>
      <c r="E43" s="71">
        <v>15260000</v>
      </c>
      <c r="F43" s="71">
        <v>8015000</v>
      </c>
      <c r="G43" s="71">
        <v>5410000</v>
      </c>
      <c r="H43" s="71">
        <v>7635000</v>
      </c>
      <c r="I43" s="71">
        <v>37670000</v>
      </c>
      <c r="J43" s="71">
        <v>3855000</v>
      </c>
      <c r="K43" s="71">
        <v>14000</v>
      </c>
    </row>
    <row r="44" spans="1:11" ht="27" thickTop="1">
      <c r="A44" s="24" t="s">
        <v>60</v>
      </c>
      <c r="B44" s="39" t="s">
        <v>61</v>
      </c>
      <c r="C44" s="73">
        <f t="shared" si="11"/>
        <v>45300000</v>
      </c>
      <c r="D44" s="47"/>
      <c r="E44" s="47"/>
      <c r="F44" s="47"/>
      <c r="G44" s="47">
        <v>5500000</v>
      </c>
      <c r="H44" s="47">
        <v>2300000</v>
      </c>
      <c r="I44" s="47">
        <v>37500000</v>
      </c>
      <c r="J44" s="47"/>
      <c r="K44" s="47"/>
    </row>
    <row r="45" spans="1:11" ht="30.75" customHeight="1">
      <c r="A45" s="19" t="s">
        <v>62</v>
      </c>
      <c r="B45" s="26" t="s">
        <v>65</v>
      </c>
      <c r="C45" s="49">
        <f t="shared" si="11"/>
        <v>8500000</v>
      </c>
      <c r="D45" s="44"/>
      <c r="E45" s="44"/>
      <c r="F45" s="44">
        <v>8500000</v>
      </c>
      <c r="G45" s="44"/>
      <c r="H45" s="44"/>
      <c r="I45" s="44"/>
      <c r="J45" s="44"/>
      <c r="K45" s="44"/>
    </row>
    <row r="46" spans="1:11" ht="26.25">
      <c r="A46" s="19" t="s">
        <v>63</v>
      </c>
      <c r="B46" s="26" t="s">
        <v>66</v>
      </c>
      <c r="C46" s="49">
        <f t="shared" si="11"/>
        <v>19160000</v>
      </c>
      <c r="D46" s="44"/>
      <c r="E46" s="44">
        <v>15260000</v>
      </c>
      <c r="F46" s="44"/>
      <c r="G46" s="44"/>
      <c r="H46" s="44"/>
      <c r="I46" s="44"/>
      <c r="J46" s="44">
        <v>3900000</v>
      </c>
      <c r="K46" s="44"/>
    </row>
    <row r="47" spans="1:11" ht="26.25">
      <c r="A47" s="19" t="s">
        <v>64</v>
      </c>
      <c r="B47" s="26" t="s">
        <v>67</v>
      </c>
      <c r="C47" s="49">
        <f t="shared" si="11"/>
        <v>70950000</v>
      </c>
      <c r="D47" s="44">
        <v>70950000</v>
      </c>
      <c r="E47" s="44"/>
      <c r="F47" s="44"/>
      <c r="G47" s="44"/>
      <c r="H47" s="44"/>
      <c r="I47" s="44"/>
      <c r="J47" s="44"/>
      <c r="K47" s="44"/>
    </row>
    <row r="48" spans="1:11">
      <c r="A48" s="33" t="s">
        <v>53</v>
      </c>
      <c r="B48" s="34" t="s">
        <v>54</v>
      </c>
      <c r="C48" s="30">
        <f t="shared" ref="C48:C50" si="14">SUM(D48:P48)</f>
        <v>143910000</v>
      </c>
      <c r="D48" s="45">
        <f>D44+D45+D46+D47</f>
        <v>70950000</v>
      </c>
      <c r="E48" s="45">
        <f>E44+E45+E46+E47</f>
        <v>15260000</v>
      </c>
      <c r="F48" s="45">
        <f>F44+F45+F46+F47</f>
        <v>8500000</v>
      </c>
      <c r="G48" s="45">
        <f>G44+G45+G46+G47</f>
        <v>5500000</v>
      </c>
      <c r="H48" s="45">
        <f>H44+H45+H46+H47</f>
        <v>2300000</v>
      </c>
      <c r="I48" s="45">
        <f>I44+I45+I46</f>
        <v>37500000</v>
      </c>
      <c r="J48" s="45">
        <f>J44+J45+J46+J47</f>
        <v>3900000</v>
      </c>
      <c r="K48" s="45">
        <v>0</v>
      </c>
    </row>
    <row r="49" spans="1:11">
      <c r="A49" s="19" t="s">
        <v>68</v>
      </c>
      <c r="B49" s="26" t="s">
        <v>56</v>
      </c>
      <c r="C49" s="49">
        <f t="shared" si="14"/>
        <v>14000</v>
      </c>
      <c r="D49" s="44"/>
      <c r="E49" s="44"/>
      <c r="F49" s="44"/>
      <c r="G49" s="44"/>
      <c r="H49" s="44"/>
      <c r="I49" s="44"/>
      <c r="J49" s="44"/>
      <c r="K49" s="44">
        <v>14000</v>
      </c>
    </row>
    <row r="50" spans="1:11">
      <c r="A50" s="33" t="s">
        <v>57</v>
      </c>
      <c r="B50" s="34" t="s">
        <v>54</v>
      </c>
      <c r="C50" s="63">
        <f t="shared" si="14"/>
        <v>14000</v>
      </c>
      <c r="D50" s="45">
        <f t="shared" ref="D50:K50" si="15">SUM(D49:D49)</f>
        <v>0</v>
      </c>
      <c r="E50" s="45">
        <f t="shared" si="15"/>
        <v>0</v>
      </c>
      <c r="F50" s="45">
        <f t="shared" si="15"/>
        <v>0</v>
      </c>
      <c r="G50" s="45">
        <f t="shared" si="15"/>
        <v>0</v>
      </c>
      <c r="H50" s="45">
        <f t="shared" si="15"/>
        <v>0</v>
      </c>
      <c r="I50" s="45">
        <f t="shared" si="15"/>
        <v>0</v>
      </c>
      <c r="J50" s="45">
        <f t="shared" si="15"/>
        <v>0</v>
      </c>
      <c r="K50" s="45">
        <f t="shared" si="15"/>
        <v>14000</v>
      </c>
    </row>
    <row r="51" spans="1:11">
      <c r="A51" s="122" t="s">
        <v>58</v>
      </c>
      <c r="B51" s="122"/>
      <c r="C51" s="27">
        <f t="shared" ref="C51:K51" si="16">C44+C45+C46+C47+C49</f>
        <v>143924000</v>
      </c>
      <c r="D51" s="48">
        <f t="shared" si="16"/>
        <v>70950000</v>
      </c>
      <c r="E51" s="48">
        <f t="shared" si="16"/>
        <v>15260000</v>
      </c>
      <c r="F51" s="48">
        <f t="shared" si="16"/>
        <v>8500000</v>
      </c>
      <c r="G51" s="48">
        <f t="shared" si="16"/>
        <v>5500000</v>
      </c>
      <c r="H51" s="48">
        <f t="shared" si="16"/>
        <v>2300000</v>
      </c>
      <c r="I51" s="48">
        <f t="shared" si="16"/>
        <v>37500000</v>
      </c>
      <c r="J51" s="48">
        <f t="shared" si="16"/>
        <v>3900000</v>
      </c>
      <c r="K51" s="48">
        <f t="shared" si="16"/>
        <v>14000</v>
      </c>
    </row>
    <row r="52" spans="1:11">
      <c r="D52" s="38"/>
      <c r="E52" s="38"/>
      <c r="F52" s="38"/>
      <c r="G52" s="38"/>
      <c r="H52" s="38"/>
      <c r="I52" s="38"/>
      <c r="J52" s="38"/>
      <c r="K52" s="38"/>
    </row>
  </sheetData>
  <mergeCells count="9">
    <mergeCell ref="D1:S1"/>
    <mergeCell ref="A51:B51"/>
    <mergeCell ref="C37:K37"/>
    <mergeCell ref="A21:B21"/>
    <mergeCell ref="A35:B35"/>
    <mergeCell ref="C21:K21"/>
    <mergeCell ref="A3:B3"/>
    <mergeCell ref="C3:K3"/>
    <mergeCell ref="A19:B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Q42" sqref="Q42"/>
    </sheetView>
  </sheetViews>
  <sheetFormatPr defaultRowHeight="15"/>
  <cols>
    <col min="2" max="2" width="59" customWidth="1"/>
    <col min="3" max="3" width="11.7109375" customWidth="1"/>
    <col min="4" max="4" width="14.7109375" customWidth="1"/>
    <col min="5" max="5" width="17.42578125" customWidth="1"/>
    <col min="6" max="6" width="14.140625" customWidth="1"/>
    <col min="7" max="7" width="10.28515625" customWidth="1"/>
    <col min="8" max="8" width="11.28515625" customWidth="1"/>
    <col min="9" max="10" width="12.28515625" customWidth="1"/>
    <col min="11" max="11" width="16.7109375" customWidth="1"/>
  </cols>
  <sheetData>
    <row r="1" spans="1:11" ht="18.75">
      <c r="E1" s="104" t="s">
        <v>106</v>
      </c>
    </row>
    <row r="2" spans="1:11" ht="63.75">
      <c r="A2" s="18" t="s">
        <v>71</v>
      </c>
      <c r="B2" s="18" t="s">
        <v>72</v>
      </c>
      <c r="C2" s="75" t="s">
        <v>73</v>
      </c>
      <c r="D2" s="75" t="s">
        <v>74</v>
      </c>
      <c r="E2" s="18" t="s">
        <v>108</v>
      </c>
      <c r="F2" s="18" t="s">
        <v>31</v>
      </c>
      <c r="G2" s="18" t="s">
        <v>32</v>
      </c>
      <c r="H2" s="18" t="s">
        <v>33</v>
      </c>
      <c r="I2" s="18" t="s">
        <v>34</v>
      </c>
      <c r="J2" s="76" t="s">
        <v>35</v>
      </c>
      <c r="K2" s="18" t="s">
        <v>75</v>
      </c>
    </row>
    <row r="3" spans="1:11">
      <c r="A3" s="96"/>
      <c r="B3" s="97" t="s">
        <v>76</v>
      </c>
      <c r="C3" s="114">
        <f t="shared" ref="C3:K3" si="0">C4+C22</f>
        <v>141715500</v>
      </c>
      <c r="D3" s="115">
        <f t="shared" si="0"/>
        <v>69000000</v>
      </c>
      <c r="E3" s="115">
        <f t="shared" si="0"/>
        <v>14845000</v>
      </c>
      <c r="F3" s="115">
        <f t="shared" si="0"/>
        <v>6922000</v>
      </c>
      <c r="G3" s="115">
        <f t="shared" si="0"/>
        <v>4467500</v>
      </c>
      <c r="H3" s="115">
        <f t="shared" si="0"/>
        <v>4555000</v>
      </c>
      <c r="I3" s="115">
        <f t="shared" si="0"/>
        <v>38615000</v>
      </c>
      <c r="J3" s="115">
        <f t="shared" si="0"/>
        <v>3295000</v>
      </c>
      <c r="K3" s="115">
        <f t="shared" si="0"/>
        <v>16000</v>
      </c>
    </row>
    <row r="4" spans="1:11">
      <c r="A4" s="98">
        <v>3</v>
      </c>
      <c r="B4" s="99" t="s">
        <v>77</v>
      </c>
      <c r="C4" s="100">
        <f t="shared" ref="C4:J4" si="1">C6+C7+C8+C10+C11+C12+C13+C14+C16+C18+C20+C21</f>
        <v>104043500</v>
      </c>
      <c r="D4" s="101">
        <f t="shared" si="1"/>
        <v>69000000</v>
      </c>
      <c r="E4" s="101">
        <f t="shared" si="1"/>
        <v>13895000</v>
      </c>
      <c r="F4" s="101">
        <f t="shared" si="1"/>
        <v>6430000</v>
      </c>
      <c r="G4" s="101">
        <f t="shared" si="1"/>
        <v>4317500</v>
      </c>
      <c r="H4" s="101">
        <f t="shared" si="1"/>
        <v>2055000</v>
      </c>
      <c r="I4" s="101">
        <f t="shared" si="1"/>
        <v>5835000</v>
      </c>
      <c r="J4" s="101">
        <f t="shared" si="1"/>
        <v>2495000</v>
      </c>
      <c r="K4" s="101">
        <f>K6+K7+K8+K10+K12+K11+K13+K14+K16+K18+K20+K21</f>
        <v>16000</v>
      </c>
    </row>
    <row r="5" spans="1:11">
      <c r="A5" s="116">
        <v>31</v>
      </c>
      <c r="B5" s="78" t="s">
        <v>78</v>
      </c>
      <c r="C5" s="78">
        <f t="shared" ref="C5:C21" si="2">D5+E5+F5+G5+H5+I5+J5+K5</f>
        <v>73850000</v>
      </c>
      <c r="D5" s="79">
        <f t="shared" ref="D5:K5" si="3">SUM(D6:D8)</f>
        <v>62100000</v>
      </c>
      <c r="E5" s="79">
        <f t="shared" si="3"/>
        <v>2025000</v>
      </c>
      <c r="F5" s="79">
        <f t="shared" si="3"/>
        <v>2535000</v>
      </c>
      <c r="G5" s="79">
        <f t="shared" si="3"/>
        <v>2040000</v>
      </c>
      <c r="H5" s="79">
        <f t="shared" si="3"/>
        <v>130000</v>
      </c>
      <c r="I5" s="79">
        <f t="shared" si="3"/>
        <v>4110000</v>
      </c>
      <c r="J5" s="79">
        <f t="shared" si="3"/>
        <v>910000</v>
      </c>
      <c r="K5" s="79">
        <f t="shared" si="3"/>
        <v>0</v>
      </c>
    </row>
    <row r="6" spans="1:11">
      <c r="A6" s="80">
        <v>311</v>
      </c>
      <c r="B6" s="84" t="s">
        <v>79</v>
      </c>
      <c r="C6" s="81">
        <f t="shared" si="2"/>
        <v>60668320</v>
      </c>
      <c r="D6" s="82">
        <v>51550000</v>
      </c>
      <c r="E6" s="82">
        <v>1300000</v>
      </c>
      <c r="F6" s="82">
        <v>2100000</v>
      </c>
      <c r="G6" s="82">
        <v>1639440</v>
      </c>
      <c r="H6" s="82">
        <v>100000</v>
      </c>
      <c r="I6" s="82">
        <v>3278880</v>
      </c>
      <c r="J6" s="82">
        <v>700000</v>
      </c>
      <c r="K6" s="82"/>
    </row>
    <row r="7" spans="1:11">
      <c r="A7" s="83">
        <v>312</v>
      </c>
      <c r="B7" s="84" t="s">
        <v>80</v>
      </c>
      <c r="C7" s="85">
        <f t="shared" si="2"/>
        <v>2450000</v>
      </c>
      <c r="D7" s="82">
        <v>1600000</v>
      </c>
      <c r="E7" s="82">
        <v>500000</v>
      </c>
      <c r="F7" s="82">
        <v>70000</v>
      </c>
      <c r="G7" s="82">
        <v>60000</v>
      </c>
      <c r="H7" s="82">
        <v>10000</v>
      </c>
      <c r="I7" s="82">
        <v>150000</v>
      </c>
      <c r="J7" s="82">
        <v>60000</v>
      </c>
      <c r="K7" s="82"/>
    </row>
    <row r="8" spans="1:11">
      <c r="A8" s="86">
        <v>313</v>
      </c>
      <c r="B8" s="84" t="s">
        <v>81</v>
      </c>
      <c r="C8" s="85">
        <f t="shared" si="2"/>
        <v>10731680</v>
      </c>
      <c r="D8" s="82">
        <v>8950000</v>
      </c>
      <c r="E8" s="82">
        <v>225000</v>
      </c>
      <c r="F8" s="82">
        <v>365000</v>
      </c>
      <c r="G8" s="82">
        <v>340560</v>
      </c>
      <c r="H8" s="82">
        <v>20000</v>
      </c>
      <c r="I8" s="82">
        <v>681120</v>
      </c>
      <c r="J8" s="82">
        <v>150000</v>
      </c>
      <c r="K8" s="82"/>
    </row>
    <row r="9" spans="1:11">
      <c r="A9" s="116">
        <v>32</v>
      </c>
      <c r="B9" s="78" t="s">
        <v>82</v>
      </c>
      <c r="C9" s="88">
        <f t="shared" si="2"/>
        <v>29251000</v>
      </c>
      <c r="D9" s="78">
        <f t="shared" ref="D9:K9" si="4">SUM(D10:D14)</f>
        <v>6900000</v>
      </c>
      <c r="E9" s="78">
        <f t="shared" si="4"/>
        <v>11595000</v>
      </c>
      <c r="F9" s="78">
        <f t="shared" si="4"/>
        <v>3500000</v>
      </c>
      <c r="G9" s="78">
        <f t="shared" si="4"/>
        <v>2220000</v>
      </c>
      <c r="H9" s="78">
        <f t="shared" si="4"/>
        <v>1925000</v>
      </c>
      <c r="I9" s="78">
        <f t="shared" si="4"/>
        <v>1660000</v>
      </c>
      <c r="J9" s="78">
        <f t="shared" si="4"/>
        <v>1435000</v>
      </c>
      <c r="K9" s="78">
        <f t="shared" si="4"/>
        <v>16000</v>
      </c>
    </row>
    <row r="10" spans="1:11">
      <c r="A10" s="80">
        <v>321</v>
      </c>
      <c r="B10" s="84" t="s">
        <v>83</v>
      </c>
      <c r="C10" s="85">
        <f t="shared" si="2"/>
        <v>6475000</v>
      </c>
      <c r="D10" s="89">
        <v>1700000</v>
      </c>
      <c r="E10" s="89">
        <v>2000000</v>
      </c>
      <c r="F10" s="89">
        <v>1600000</v>
      </c>
      <c r="G10" s="89">
        <v>500000</v>
      </c>
      <c r="H10" s="89">
        <v>75000</v>
      </c>
      <c r="I10" s="89">
        <v>500000</v>
      </c>
      <c r="J10" s="89">
        <v>100000</v>
      </c>
      <c r="K10" s="89"/>
    </row>
    <row r="11" spans="1:11">
      <c r="A11" s="83">
        <v>322</v>
      </c>
      <c r="B11" s="84" t="s">
        <v>84</v>
      </c>
      <c r="C11" s="85">
        <f t="shared" si="2"/>
        <v>6300000</v>
      </c>
      <c r="D11" s="90">
        <v>3500000</v>
      </c>
      <c r="E11" s="90">
        <v>1500000</v>
      </c>
      <c r="F11" s="90">
        <v>500000</v>
      </c>
      <c r="G11" s="90">
        <v>100000</v>
      </c>
      <c r="H11" s="90">
        <v>300000</v>
      </c>
      <c r="I11" s="90">
        <v>50000</v>
      </c>
      <c r="J11" s="90">
        <v>350000</v>
      </c>
      <c r="K11" s="90"/>
    </row>
    <row r="12" spans="1:11">
      <c r="A12" s="86">
        <v>323</v>
      </c>
      <c r="B12" s="84" t="s">
        <v>85</v>
      </c>
      <c r="C12" s="85">
        <f t="shared" si="2"/>
        <v>14486000</v>
      </c>
      <c r="D12" s="90">
        <v>1570000</v>
      </c>
      <c r="E12" s="90">
        <v>7500000</v>
      </c>
      <c r="F12" s="90">
        <v>1000000</v>
      </c>
      <c r="G12" s="90">
        <v>1500000</v>
      </c>
      <c r="H12" s="90">
        <v>1000000</v>
      </c>
      <c r="I12" s="90">
        <v>1000000</v>
      </c>
      <c r="J12" s="90">
        <v>900000</v>
      </c>
      <c r="K12" s="90">
        <v>16000</v>
      </c>
    </row>
    <row r="13" spans="1:11" ht="18" customHeight="1">
      <c r="A13" s="86">
        <v>324</v>
      </c>
      <c r="B13" s="84" t="s">
        <v>86</v>
      </c>
      <c r="C13" s="85">
        <f t="shared" si="2"/>
        <v>395000</v>
      </c>
      <c r="D13" s="90"/>
      <c r="E13" s="90">
        <v>95000</v>
      </c>
      <c r="F13" s="90">
        <v>150000</v>
      </c>
      <c r="G13" s="90">
        <v>50000</v>
      </c>
      <c r="H13" s="90">
        <v>50000</v>
      </c>
      <c r="I13" s="90">
        <v>50000</v>
      </c>
      <c r="J13" s="90"/>
      <c r="K13" s="90"/>
    </row>
    <row r="14" spans="1:11">
      <c r="A14" s="86">
        <v>329</v>
      </c>
      <c r="B14" s="84" t="s">
        <v>87</v>
      </c>
      <c r="C14" s="85">
        <f t="shared" si="2"/>
        <v>1595000</v>
      </c>
      <c r="D14" s="90">
        <v>130000</v>
      </c>
      <c r="E14" s="90">
        <v>500000</v>
      </c>
      <c r="F14" s="90">
        <v>250000</v>
      </c>
      <c r="G14" s="90">
        <v>70000</v>
      </c>
      <c r="H14" s="90">
        <v>500000</v>
      </c>
      <c r="I14" s="90">
        <v>60000</v>
      </c>
      <c r="J14" s="90">
        <v>85000</v>
      </c>
      <c r="K14" s="90"/>
    </row>
    <row r="15" spans="1:11">
      <c r="A15" s="116">
        <v>34</v>
      </c>
      <c r="B15" s="78" t="s">
        <v>88</v>
      </c>
      <c r="C15" s="88">
        <f t="shared" si="2"/>
        <v>227500</v>
      </c>
      <c r="D15" s="88">
        <f t="shared" ref="D15:K15" si="5">SUM(D16:D16)</f>
        <v>0</v>
      </c>
      <c r="E15" s="88">
        <f t="shared" si="5"/>
        <v>200000</v>
      </c>
      <c r="F15" s="88">
        <f t="shared" si="5"/>
        <v>25000</v>
      </c>
      <c r="G15" s="88">
        <f t="shared" si="5"/>
        <v>2500</v>
      </c>
      <c r="H15" s="88">
        <f t="shared" si="5"/>
        <v>0</v>
      </c>
      <c r="I15" s="88">
        <f t="shared" si="5"/>
        <v>0</v>
      </c>
      <c r="J15" s="88">
        <f t="shared" si="5"/>
        <v>0</v>
      </c>
      <c r="K15" s="88">
        <f t="shared" si="5"/>
        <v>0</v>
      </c>
    </row>
    <row r="16" spans="1:11">
      <c r="A16" s="92" t="s">
        <v>89</v>
      </c>
      <c r="B16" s="84" t="s">
        <v>90</v>
      </c>
      <c r="C16" s="85">
        <f t="shared" si="2"/>
        <v>227500</v>
      </c>
      <c r="D16" s="90"/>
      <c r="E16" s="90">
        <v>200000</v>
      </c>
      <c r="F16" s="90">
        <v>25000</v>
      </c>
      <c r="G16" s="90">
        <v>2500</v>
      </c>
      <c r="H16" s="90"/>
      <c r="I16" s="90"/>
      <c r="J16" s="90"/>
      <c r="K16" s="90"/>
    </row>
    <row r="17" spans="1:11">
      <c r="A17" s="78">
        <v>37</v>
      </c>
      <c r="B17" s="78" t="s">
        <v>91</v>
      </c>
      <c r="C17" s="88">
        <f t="shared" si="2"/>
        <v>400000</v>
      </c>
      <c r="D17" s="88">
        <f t="shared" ref="D17:K17" si="6">SUM(D18:D18)</f>
        <v>0</v>
      </c>
      <c r="E17" s="88">
        <f t="shared" si="6"/>
        <v>60000</v>
      </c>
      <c r="F17" s="88">
        <f t="shared" si="6"/>
        <v>120000</v>
      </c>
      <c r="G17" s="88">
        <f t="shared" si="6"/>
        <v>55000</v>
      </c>
      <c r="H17" s="88">
        <f t="shared" si="6"/>
        <v>0</v>
      </c>
      <c r="I17" s="88">
        <f t="shared" si="6"/>
        <v>65000</v>
      </c>
      <c r="J17" s="88">
        <f t="shared" si="6"/>
        <v>100000</v>
      </c>
      <c r="K17" s="88">
        <f t="shared" si="6"/>
        <v>0</v>
      </c>
    </row>
    <row r="18" spans="1:11">
      <c r="A18" s="86">
        <v>372</v>
      </c>
      <c r="B18" s="84" t="s">
        <v>92</v>
      </c>
      <c r="C18" s="85">
        <f t="shared" si="2"/>
        <v>400000</v>
      </c>
      <c r="D18" s="90"/>
      <c r="E18" s="90">
        <v>60000</v>
      </c>
      <c r="F18" s="90">
        <v>120000</v>
      </c>
      <c r="G18" s="90">
        <v>55000</v>
      </c>
      <c r="H18" s="90"/>
      <c r="I18" s="90">
        <v>65000</v>
      </c>
      <c r="J18" s="90">
        <v>100000</v>
      </c>
      <c r="K18" s="90"/>
    </row>
    <row r="19" spans="1:11">
      <c r="A19" s="116">
        <v>38</v>
      </c>
      <c r="B19" s="78" t="s">
        <v>93</v>
      </c>
      <c r="C19" s="88">
        <f t="shared" si="2"/>
        <v>315000</v>
      </c>
      <c r="D19" s="88">
        <f t="shared" ref="D19:K19" si="7">SUM(D20:D21)</f>
        <v>0</v>
      </c>
      <c r="E19" s="88">
        <f t="shared" si="7"/>
        <v>15000</v>
      </c>
      <c r="F19" s="88">
        <f t="shared" si="7"/>
        <v>250000</v>
      </c>
      <c r="G19" s="88">
        <f t="shared" si="7"/>
        <v>0</v>
      </c>
      <c r="H19" s="88">
        <f t="shared" si="7"/>
        <v>0</v>
      </c>
      <c r="I19" s="88">
        <f t="shared" si="7"/>
        <v>0</v>
      </c>
      <c r="J19" s="88">
        <f t="shared" si="7"/>
        <v>50000</v>
      </c>
      <c r="K19" s="88">
        <f t="shared" si="7"/>
        <v>0</v>
      </c>
    </row>
    <row r="20" spans="1:11">
      <c r="A20" s="83">
        <v>381</v>
      </c>
      <c r="B20" s="84" t="s">
        <v>94</v>
      </c>
      <c r="C20" s="85">
        <f t="shared" si="2"/>
        <v>310000</v>
      </c>
      <c r="D20" s="90"/>
      <c r="E20" s="90">
        <v>10000</v>
      </c>
      <c r="F20" s="90">
        <v>250000</v>
      </c>
      <c r="G20" s="90"/>
      <c r="H20" s="90"/>
      <c r="I20" s="90"/>
      <c r="J20" s="90">
        <v>50000</v>
      </c>
      <c r="K20" s="90"/>
    </row>
    <row r="21" spans="1:11">
      <c r="A21" s="86">
        <v>383</v>
      </c>
      <c r="B21" s="84" t="s">
        <v>95</v>
      </c>
      <c r="C21" s="85">
        <f t="shared" si="2"/>
        <v>5000</v>
      </c>
      <c r="D21" s="90"/>
      <c r="E21" s="90">
        <v>5000</v>
      </c>
      <c r="F21" s="90"/>
      <c r="G21" s="90"/>
      <c r="H21" s="90"/>
      <c r="I21" s="90"/>
      <c r="J21" s="90"/>
      <c r="K21" s="90"/>
    </row>
    <row r="22" spans="1:11">
      <c r="A22" s="102">
        <v>4</v>
      </c>
      <c r="B22" s="103" t="s">
        <v>96</v>
      </c>
      <c r="C22" s="42">
        <f t="shared" ref="C22:K22" si="8">C24+C26+C27+C28+C29</f>
        <v>37672000</v>
      </c>
      <c r="D22" s="42">
        <f t="shared" si="8"/>
        <v>0</v>
      </c>
      <c r="E22" s="42">
        <f t="shared" si="8"/>
        <v>950000</v>
      </c>
      <c r="F22" s="42">
        <f t="shared" si="8"/>
        <v>492000</v>
      </c>
      <c r="G22" s="42">
        <f t="shared" si="8"/>
        <v>150000</v>
      </c>
      <c r="H22" s="42">
        <f t="shared" si="8"/>
        <v>2500000</v>
      </c>
      <c r="I22" s="42">
        <f t="shared" si="8"/>
        <v>32780000</v>
      </c>
      <c r="J22" s="42">
        <f t="shared" si="8"/>
        <v>800000</v>
      </c>
      <c r="K22" s="42">
        <f t="shared" si="8"/>
        <v>0</v>
      </c>
    </row>
    <row r="23" spans="1:11">
      <c r="A23" s="116">
        <v>41</v>
      </c>
      <c r="B23" s="78" t="s">
        <v>97</v>
      </c>
      <c r="C23" s="88">
        <f t="shared" ref="C23:C29" si="9">D23+E23+F23+G23+H23+I23+J23+K23</f>
        <v>55000</v>
      </c>
      <c r="D23" s="79">
        <f t="shared" ref="D23:K23" si="10">SUM(D24:D24)</f>
        <v>0</v>
      </c>
      <c r="E23" s="79">
        <f t="shared" si="10"/>
        <v>0</v>
      </c>
      <c r="F23" s="79">
        <f t="shared" si="10"/>
        <v>55000</v>
      </c>
      <c r="G23" s="79">
        <f t="shared" si="10"/>
        <v>0</v>
      </c>
      <c r="H23" s="79">
        <f t="shared" si="10"/>
        <v>0</v>
      </c>
      <c r="I23" s="79">
        <f t="shared" si="10"/>
        <v>0</v>
      </c>
      <c r="J23" s="79">
        <f t="shared" si="10"/>
        <v>0</v>
      </c>
      <c r="K23" s="79">
        <f t="shared" si="10"/>
        <v>0</v>
      </c>
    </row>
    <row r="24" spans="1:11">
      <c r="A24" s="83">
        <v>412</v>
      </c>
      <c r="B24" s="84" t="s">
        <v>98</v>
      </c>
      <c r="C24" s="85">
        <f t="shared" si="9"/>
        <v>55000</v>
      </c>
      <c r="D24" s="82"/>
      <c r="E24" s="82"/>
      <c r="F24" s="82">
        <v>55000</v>
      </c>
      <c r="G24" s="82"/>
      <c r="H24" s="82"/>
      <c r="I24" s="82"/>
      <c r="J24" s="82"/>
      <c r="K24" s="82"/>
    </row>
    <row r="25" spans="1:11">
      <c r="A25" s="116">
        <v>42</v>
      </c>
      <c r="B25" s="78" t="s">
        <v>99</v>
      </c>
      <c r="C25" s="88">
        <f t="shared" si="9"/>
        <v>37617000</v>
      </c>
      <c r="D25" s="88">
        <f t="shared" ref="D25:K25" si="11">SUM(D26:D29)</f>
        <v>0</v>
      </c>
      <c r="E25" s="88">
        <f t="shared" si="11"/>
        <v>950000</v>
      </c>
      <c r="F25" s="88">
        <f t="shared" si="11"/>
        <v>437000</v>
      </c>
      <c r="G25" s="88">
        <f t="shared" si="11"/>
        <v>150000</v>
      </c>
      <c r="H25" s="88">
        <f t="shared" si="11"/>
        <v>2500000</v>
      </c>
      <c r="I25" s="88">
        <f t="shared" si="11"/>
        <v>32780000</v>
      </c>
      <c r="J25" s="88">
        <f t="shared" si="11"/>
        <v>800000</v>
      </c>
      <c r="K25" s="88">
        <f t="shared" si="11"/>
        <v>0</v>
      </c>
    </row>
    <row r="26" spans="1:11">
      <c r="A26" s="83">
        <v>421</v>
      </c>
      <c r="B26" s="84" t="s">
        <v>100</v>
      </c>
      <c r="C26" s="85">
        <f t="shared" si="9"/>
        <v>15770000</v>
      </c>
      <c r="D26" s="90"/>
      <c r="E26" s="90"/>
      <c r="F26" s="90"/>
      <c r="G26" s="90"/>
      <c r="H26" s="90"/>
      <c r="I26" s="90">
        <v>15770000</v>
      </c>
      <c r="J26" s="90"/>
      <c r="K26" s="90"/>
    </row>
    <row r="27" spans="1:11">
      <c r="A27" s="83">
        <v>422</v>
      </c>
      <c r="B27" s="84" t="s">
        <v>101</v>
      </c>
      <c r="C27" s="85">
        <f t="shared" si="9"/>
        <v>21810000</v>
      </c>
      <c r="D27" s="90"/>
      <c r="E27" s="90">
        <v>950000</v>
      </c>
      <c r="F27" s="90">
        <v>400000</v>
      </c>
      <c r="G27" s="90">
        <v>150000</v>
      </c>
      <c r="H27" s="90">
        <v>2500000</v>
      </c>
      <c r="I27" s="90">
        <v>17010000</v>
      </c>
      <c r="J27" s="90">
        <v>800000</v>
      </c>
      <c r="K27" s="90"/>
    </row>
    <row r="28" spans="1:11">
      <c r="A28" s="86">
        <v>424</v>
      </c>
      <c r="B28" s="84" t="s">
        <v>102</v>
      </c>
      <c r="C28" s="85">
        <f t="shared" si="9"/>
        <v>35000</v>
      </c>
      <c r="D28" s="90"/>
      <c r="E28" s="90"/>
      <c r="F28" s="90">
        <v>35000</v>
      </c>
      <c r="G28" s="90"/>
      <c r="H28" s="90"/>
      <c r="I28" s="90"/>
      <c r="J28" s="90"/>
      <c r="K28" s="90"/>
    </row>
    <row r="29" spans="1:11">
      <c r="A29" s="86">
        <v>426</v>
      </c>
      <c r="B29" s="84" t="s">
        <v>103</v>
      </c>
      <c r="C29" s="85">
        <f t="shared" si="9"/>
        <v>2000</v>
      </c>
      <c r="D29" s="90"/>
      <c r="E29" s="90"/>
      <c r="F29" s="90">
        <v>2000</v>
      </c>
      <c r="G29" s="90"/>
      <c r="H29" s="90"/>
      <c r="I29" s="90"/>
      <c r="J29" s="90"/>
      <c r="K29" s="90"/>
    </row>
    <row r="30" spans="1:11">
      <c r="A30" s="105"/>
    </row>
    <row r="31" spans="1:11" ht="18.75">
      <c r="A31" s="93"/>
      <c r="E31" s="104" t="s">
        <v>107</v>
      </c>
    </row>
    <row r="32" spans="1:11" ht="63.75">
      <c r="A32" s="18" t="s">
        <v>71</v>
      </c>
      <c r="B32" s="18" t="s">
        <v>72</v>
      </c>
      <c r="C32" s="75" t="s">
        <v>104</v>
      </c>
      <c r="D32" s="75" t="s">
        <v>74</v>
      </c>
      <c r="E32" s="18" t="s">
        <v>30</v>
      </c>
      <c r="F32" s="18" t="s">
        <v>31</v>
      </c>
      <c r="G32" s="18" t="s">
        <v>32</v>
      </c>
      <c r="H32" s="18" t="s">
        <v>33</v>
      </c>
      <c r="I32" s="18" t="s">
        <v>34</v>
      </c>
      <c r="J32" s="76" t="s">
        <v>35</v>
      </c>
      <c r="K32" s="18" t="s">
        <v>75</v>
      </c>
    </row>
    <row r="33" spans="1:11">
      <c r="A33" s="96"/>
      <c r="B33" s="97" t="s">
        <v>76</v>
      </c>
      <c r="C33" s="114">
        <f>C34+C40</f>
        <v>144754500</v>
      </c>
      <c r="D33" s="114">
        <f t="shared" ref="D33:K33" si="12">D34+D40</f>
        <v>70322000</v>
      </c>
      <c r="E33" s="114">
        <f t="shared" si="12"/>
        <v>15435000</v>
      </c>
      <c r="F33" s="114">
        <f t="shared" si="12"/>
        <v>7835000</v>
      </c>
      <c r="G33" s="114">
        <f t="shared" si="12"/>
        <v>5817500</v>
      </c>
      <c r="H33" s="114">
        <f t="shared" si="12"/>
        <v>3130000</v>
      </c>
      <c r="I33" s="114">
        <f t="shared" si="12"/>
        <v>38450000</v>
      </c>
      <c r="J33" s="114">
        <f t="shared" si="12"/>
        <v>3750000</v>
      </c>
      <c r="K33" s="114">
        <f t="shared" si="12"/>
        <v>15000</v>
      </c>
    </row>
    <row r="34" spans="1:11">
      <c r="A34" s="98">
        <v>3</v>
      </c>
      <c r="B34" s="99" t="s">
        <v>77</v>
      </c>
      <c r="C34" s="100">
        <f>C35+C36+C37+C38+C39</f>
        <v>105714500</v>
      </c>
      <c r="D34" s="100">
        <f t="shared" ref="D34:K34" si="13">D35+D36+D37+D38+D39</f>
        <v>70322000</v>
      </c>
      <c r="E34" s="100">
        <f t="shared" si="13"/>
        <v>14535000</v>
      </c>
      <c r="F34" s="100">
        <f t="shared" si="13"/>
        <v>7325000</v>
      </c>
      <c r="G34" s="100">
        <f t="shared" si="13"/>
        <v>4317500</v>
      </c>
      <c r="H34" s="100">
        <f t="shared" si="13"/>
        <v>630000</v>
      </c>
      <c r="I34" s="100">
        <f t="shared" si="13"/>
        <v>5670000</v>
      </c>
      <c r="J34" s="100">
        <f t="shared" si="13"/>
        <v>2900000</v>
      </c>
      <c r="K34" s="100">
        <f t="shared" si="13"/>
        <v>15000</v>
      </c>
    </row>
    <row r="35" spans="1:11">
      <c r="A35" s="77">
        <v>31</v>
      </c>
      <c r="B35" s="91" t="s">
        <v>78</v>
      </c>
      <c r="C35" s="94">
        <f>D35+E35+F35+G35+H35+I35+J35+K35</f>
        <v>76202000</v>
      </c>
      <c r="D35" s="82">
        <v>62822000</v>
      </c>
      <c r="E35" s="82">
        <v>2500000</v>
      </c>
      <c r="F35" s="82">
        <v>3200000</v>
      </c>
      <c r="G35" s="82">
        <v>2040000</v>
      </c>
      <c r="H35" s="82">
        <v>130000</v>
      </c>
      <c r="I35" s="82">
        <v>4010000</v>
      </c>
      <c r="J35" s="82">
        <v>1500000</v>
      </c>
      <c r="K35" s="82"/>
    </row>
    <row r="36" spans="1:11">
      <c r="A36" s="87">
        <v>32</v>
      </c>
      <c r="B36" s="91" t="s">
        <v>82</v>
      </c>
      <c r="C36" s="95">
        <f>D36+E36+F36+G36+H36+I36+J36+K36</f>
        <v>28645000</v>
      </c>
      <c r="D36" s="82">
        <v>7500000</v>
      </c>
      <c r="E36" s="82">
        <v>11800000</v>
      </c>
      <c r="F36" s="82">
        <v>3700000</v>
      </c>
      <c r="G36" s="82">
        <v>2220000</v>
      </c>
      <c r="H36" s="82">
        <v>500000</v>
      </c>
      <c r="I36" s="82">
        <v>1660000</v>
      </c>
      <c r="J36" s="82">
        <v>1250000</v>
      </c>
      <c r="K36" s="82">
        <v>15000</v>
      </c>
    </row>
    <row r="37" spans="1:11">
      <c r="A37" s="87">
        <v>34</v>
      </c>
      <c r="B37" s="91" t="s">
        <v>88</v>
      </c>
      <c r="C37" s="95">
        <f>D37+E37+F37+G37+H37+I37+J37+K37</f>
        <v>177500</v>
      </c>
      <c r="D37" s="82"/>
      <c r="E37" s="82">
        <v>150000</v>
      </c>
      <c r="F37" s="82">
        <v>25000</v>
      </c>
      <c r="G37" s="82">
        <v>2500</v>
      </c>
      <c r="H37" s="82"/>
      <c r="I37" s="82"/>
      <c r="J37" s="82"/>
      <c r="K37" s="82"/>
    </row>
    <row r="38" spans="1:11" ht="15" customHeight="1">
      <c r="A38" s="87">
        <v>37</v>
      </c>
      <c r="B38" s="91" t="s">
        <v>91</v>
      </c>
      <c r="C38" s="95">
        <f>D38+E38+F38+G38+H38+I38+J38+K38</f>
        <v>365000</v>
      </c>
      <c r="D38" s="82"/>
      <c r="E38" s="82">
        <v>60000</v>
      </c>
      <c r="F38" s="82">
        <v>150000</v>
      </c>
      <c r="G38" s="82">
        <v>55000</v>
      </c>
      <c r="H38" s="82"/>
      <c r="I38" s="82"/>
      <c r="J38" s="82">
        <v>100000</v>
      </c>
      <c r="K38" s="82"/>
    </row>
    <row r="39" spans="1:11">
      <c r="A39" s="87">
        <v>38</v>
      </c>
      <c r="B39" s="91" t="s">
        <v>93</v>
      </c>
      <c r="C39" s="95">
        <f>D39+E39+F39+G39+H39+I39+J39+K39</f>
        <v>325000</v>
      </c>
      <c r="D39" s="82"/>
      <c r="E39" s="82">
        <v>25000</v>
      </c>
      <c r="F39" s="82">
        <v>250000</v>
      </c>
      <c r="G39" s="82"/>
      <c r="H39" s="82"/>
      <c r="I39" s="82"/>
      <c r="J39" s="82">
        <v>50000</v>
      </c>
      <c r="K39" s="82"/>
    </row>
    <row r="40" spans="1:11">
      <c r="A40" s="102">
        <v>4</v>
      </c>
      <c r="B40" s="103" t="s">
        <v>96</v>
      </c>
      <c r="C40" s="42">
        <f>C41+C42</f>
        <v>39040000</v>
      </c>
      <c r="D40" s="42">
        <f t="shared" ref="D40:K40" si="14">D41+D42</f>
        <v>0</v>
      </c>
      <c r="E40" s="42">
        <f t="shared" si="14"/>
        <v>900000</v>
      </c>
      <c r="F40" s="42">
        <f t="shared" si="14"/>
        <v>510000</v>
      </c>
      <c r="G40" s="42">
        <f t="shared" si="14"/>
        <v>1500000</v>
      </c>
      <c r="H40" s="42">
        <f t="shared" si="14"/>
        <v>2500000</v>
      </c>
      <c r="I40" s="42">
        <f t="shared" si="14"/>
        <v>32780000</v>
      </c>
      <c r="J40" s="42">
        <f t="shared" si="14"/>
        <v>850000</v>
      </c>
      <c r="K40" s="42">
        <f t="shared" si="14"/>
        <v>0</v>
      </c>
    </row>
    <row r="41" spans="1:11" ht="16.5" customHeight="1">
      <c r="A41" s="77">
        <v>41</v>
      </c>
      <c r="B41" s="91" t="s">
        <v>97</v>
      </c>
      <c r="C41" s="95">
        <f>D41+E41+F41+G41+H41+I41+J41+K41</f>
        <v>60000</v>
      </c>
      <c r="D41" s="82"/>
      <c r="E41" s="82"/>
      <c r="F41" s="82">
        <v>60000</v>
      </c>
      <c r="G41" s="82"/>
      <c r="H41" s="82"/>
      <c r="I41" s="82"/>
      <c r="J41" s="82"/>
      <c r="K41" s="82"/>
    </row>
    <row r="42" spans="1:11" ht="14.25" customHeight="1">
      <c r="A42" s="87">
        <v>42</v>
      </c>
      <c r="B42" s="91" t="s">
        <v>99</v>
      </c>
      <c r="C42" s="95">
        <f>D42+E42+F42+G42+H42+I42+J42+K42</f>
        <v>38980000</v>
      </c>
      <c r="D42" s="82"/>
      <c r="E42" s="82">
        <v>900000</v>
      </c>
      <c r="F42" s="82">
        <v>450000</v>
      </c>
      <c r="G42" s="82">
        <v>1500000</v>
      </c>
      <c r="H42" s="82">
        <v>2500000</v>
      </c>
      <c r="I42" s="82">
        <v>32780000</v>
      </c>
      <c r="J42" s="82">
        <v>850000</v>
      </c>
      <c r="K42" s="82"/>
    </row>
    <row r="44" spans="1:11" ht="18.75">
      <c r="E44" s="104" t="s">
        <v>115</v>
      </c>
    </row>
    <row r="45" spans="1:11" ht="63.75">
      <c r="A45" s="18" t="s">
        <v>71</v>
      </c>
      <c r="B45" s="18" t="s">
        <v>72</v>
      </c>
      <c r="C45" s="75" t="s">
        <v>105</v>
      </c>
      <c r="D45" s="75" t="s">
        <v>74</v>
      </c>
      <c r="E45" s="18" t="s">
        <v>30</v>
      </c>
      <c r="F45" s="18" t="s">
        <v>31</v>
      </c>
      <c r="G45" s="18" t="s">
        <v>32</v>
      </c>
      <c r="H45" s="18" t="s">
        <v>33</v>
      </c>
      <c r="I45" s="18" t="s">
        <v>34</v>
      </c>
      <c r="J45" s="76" t="s">
        <v>35</v>
      </c>
      <c r="K45" s="18" t="s">
        <v>75</v>
      </c>
    </row>
    <row r="46" spans="1:11">
      <c r="A46" s="96"/>
      <c r="B46" s="97" t="s">
        <v>76</v>
      </c>
      <c r="C46" s="114">
        <f>C47+C52</f>
        <v>143309000</v>
      </c>
      <c r="D46" s="114">
        <f t="shared" ref="D46:K46" si="15">D47+D52</f>
        <v>70950000</v>
      </c>
      <c r="E46" s="114">
        <f t="shared" si="15"/>
        <v>15260000</v>
      </c>
      <c r="F46" s="114">
        <f t="shared" si="15"/>
        <v>8015000</v>
      </c>
      <c r="G46" s="114">
        <f t="shared" si="15"/>
        <v>5410000</v>
      </c>
      <c r="H46" s="114">
        <f t="shared" si="15"/>
        <v>2135000</v>
      </c>
      <c r="I46" s="114">
        <f t="shared" si="15"/>
        <v>37670000</v>
      </c>
      <c r="J46" s="114">
        <f t="shared" si="15"/>
        <v>3855000</v>
      </c>
      <c r="K46" s="114">
        <f t="shared" si="15"/>
        <v>14000</v>
      </c>
    </row>
    <row r="47" spans="1:11">
      <c r="A47" s="98">
        <v>3</v>
      </c>
      <c r="B47" s="99" t="s">
        <v>77</v>
      </c>
      <c r="C47" s="100">
        <f>C48+C49+C50+C51</f>
        <v>106844000</v>
      </c>
      <c r="D47" s="100">
        <f t="shared" ref="D47:K47" si="16">D48+D49+D50+D51</f>
        <v>70950000</v>
      </c>
      <c r="E47" s="100">
        <f t="shared" si="16"/>
        <v>14760000</v>
      </c>
      <c r="F47" s="100">
        <f t="shared" si="16"/>
        <v>7450000</v>
      </c>
      <c r="G47" s="100">
        <f t="shared" si="16"/>
        <v>4410000</v>
      </c>
      <c r="H47" s="100">
        <f t="shared" si="16"/>
        <v>635000</v>
      </c>
      <c r="I47" s="100">
        <f t="shared" si="16"/>
        <v>5670000</v>
      </c>
      <c r="J47" s="100">
        <f t="shared" si="16"/>
        <v>2955000</v>
      </c>
      <c r="K47" s="100">
        <f t="shared" si="16"/>
        <v>14000</v>
      </c>
    </row>
    <row r="48" spans="1:11">
      <c r="A48" s="77">
        <v>31</v>
      </c>
      <c r="B48" s="91" t="s">
        <v>78</v>
      </c>
      <c r="C48" s="95">
        <f t="shared" ref="C48:C50" si="17">D48+E48+F48+G48+H48+I48+J48+K48</f>
        <v>76930000</v>
      </c>
      <c r="D48" s="82">
        <v>63450000</v>
      </c>
      <c r="E48" s="82">
        <v>2525000</v>
      </c>
      <c r="F48" s="82">
        <v>3250000</v>
      </c>
      <c r="G48" s="82">
        <v>2060000</v>
      </c>
      <c r="H48" s="82">
        <v>135000</v>
      </c>
      <c r="I48" s="82">
        <v>4010000</v>
      </c>
      <c r="J48" s="82">
        <v>1500000</v>
      </c>
      <c r="K48" s="82"/>
    </row>
    <row r="49" spans="1:11">
      <c r="A49" s="87">
        <v>32</v>
      </c>
      <c r="B49" s="91" t="s">
        <v>82</v>
      </c>
      <c r="C49" s="95">
        <f t="shared" si="17"/>
        <v>29214000</v>
      </c>
      <c r="D49" s="82">
        <v>7500000</v>
      </c>
      <c r="E49" s="82">
        <v>12150000</v>
      </c>
      <c r="F49" s="82">
        <v>3800000</v>
      </c>
      <c r="G49" s="82">
        <v>2290000</v>
      </c>
      <c r="H49" s="82">
        <v>500000</v>
      </c>
      <c r="I49" s="82">
        <v>1660000</v>
      </c>
      <c r="J49" s="82">
        <v>1300000</v>
      </c>
      <c r="K49" s="82">
        <v>14000</v>
      </c>
    </row>
    <row r="50" spans="1:11">
      <c r="A50" s="87">
        <v>37</v>
      </c>
      <c r="B50" s="91" t="s">
        <v>91</v>
      </c>
      <c r="C50" s="95">
        <f t="shared" si="17"/>
        <v>370000</v>
      </c>
      <c r="D50" s="82"/>
      <c r="E50" s="82">
        <v>60000</v>
      </c>
      <c r="F50" s="82">
        <v>150000</v>
      </c>
      <c r="G50" s="82">
        <v>60000</v>
      </c>
      <c r="H50" s="82"/>
      <c r="I50" s="82"/>
      <c r="J50" s="82">
        <v>100000</v>
      </c>
      <c r="K50" s="82"/>
    </row>
    <row r="51" spans="1:11">
      <c r="A51" s="87">
        <v>38</v>
      </c>
      <c r="B51" s="91" t="s">
        <v>93</v>
      </c>
      <c r="C51" s="95">
        <f>D51+E51+F51+G51+H51+I51+J51+K51</f>
        <v>330000</v>
      </c>
      <c r="D51" s="82"/>
      <c r="E51" s="82">
        <v>25000</v>
      </c>
      <c r="F51" s="82">
        <v>250000</v>
      </c>
      <c r="G51" s="82"/>
      <c r="H51" s="82"/>
      <c r="I51" s="82"/>
      <c r="J51" s="82">
        <v>55000</v>
      </c>
      <c r="K51" s="82"/>
    </row>
    <row r="52" spans="1:11">
      <c r="A52" s="102">
        <v>4</v>
      </c>
      <c r="B52" s="103" t="s">
        <v>96</v>
      </c>
      <c r="C52" s="42">
        <f>C53+C54</f>
        <v>36465000</v>
      </c>
      <c r="D52" s="42">
        <f t="shared" ref="D52:K52" si="18">D53+D54</f>
        <v>0</v>
      </c>
      <c r="E52" s="42">
        <f t="shared" si="18"/>
        <v>500000</v>
      </c>
      <c r="F52" s="42">
        <f t="shared" si="18"/>
        <v>565000</v>
      </c>
      <c r="G52" s="42">
        <f t="shared" si="18"/>
        <v>1000000</v>
      </c>
      <c r="H52" s="42">
        <f t="shared" si="18"/>
        <v>1500000</v>
      </c>
      <c r="I52" s="42">
        <f t="shared" si="18"/>
        <v>32000000</v>
      </c>
      <c r="J52" s="42">
        <f t="shared" si="18"/>
        <v>900000</v>
      </c>
      <c r="K52" s="42">
        <f t="shared" si="18"/>
        <v>0</v>
      </c>
    </row>
    <row r="53" spans="1:11" ht="17.25" customHeight="1">
      <c r="A53" s="77">
        <v>41</v>
      </c>
      <c r="B53" s="91" t="s">
        <v>97</v>
      </c>
      <c r="C53" s="95">
        <f>D53+E53+F53+G53+H53+I53+J53+K53</f>
        <v>65000</v>
      </c>
      <c r="D53" s="82"/>
      <c r="E53" s="82"/>
      <c r="F53" s="82">
        <v>65000</v>
      </c>
      <c r="G53" s="82"/>
      <c r="H53" s="82"/>
      <c r="I53" s="82"/>
      <c r="J53" s="82"/>
      <c r="K53" s="82"/>
    </row>
    <row r="54" spans="1:11">
      <c r="A54" s="87">
        <v>42</v>
      </c>
      <c r="B54" s="91" t="s">
        <v>99</v>
      </c>
      <c r="C54" s="95">
        <f>D54+E54+F54+G54+H54+I54+J54+K54</f>
        <v>36400000</v>
      </c>
      <c r="D54" s="82"/>
      <c r="E54" s="82">
        <v>500000</v>
      </c>
      <c r="F54" s="82">
        <v>500000</v>
      </c>
      <c r="G54" s="82">
        <v>1000000</v>
      </c>
      <c r="H54" s="82">
        <v>1500000</v>
      </c>
      <c r="I54" s="82">
        <v>32000000</v>
      </c>
      <c r="J54" s="82">
        <v>900000</v>
      </c>
      <c r="K54" s="82"/>
    </row>
    <row r="55" spans="1:1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1:11">
      <c r="A56" t="s">
        <v>114</v>
      </c>
      <c r="J56" t="s">
        <v>110</v>
      </c>
    </row>
    <row r="57" spans="1:11">
      <c r="J57" t="s">
        <v>111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Opći dio</vt:lpstr>
      <vt:lpstr>Plan prihoda i primitaka</vt:lpstr>
      <vt:lpstr>Plan rashoda i izdataka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2018-12-18T08:53:34Z</dcterms:modified>
</cp:coreProperties>
</file>